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owieniaPubliczne\Desktop\Postępowania\2020\poniżej 30 tys. euro\Materiały biurowe- 2020\"/>
    </mc:Choice>
  </mc:AlternateContent>
  <xr:revisionPtr revIDLastSave="0" documentId="13_ncr:1_{7426A516-8493-4EC1-9CF3-61EACC7B179F}" xr6:coauthVersionLast="45" xr6:coauthVersionMax="45" xr10:uidLastSave="{00000000-0000-0000-0000-000000000000}"/>
  <bookViews>
    <workbookView xWindow="14355" yWindow="0" windowWidth="14445" windowHeight="15375" xr2:uid="{68DD2696-868C-4048-AEEF-9B3F00B1957F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6" i="1" l="1"/>
  <c r="F36" i="1"/>
  <c r="F44" i="1"/>
  <c r="K141" i="1" l="1"/>
  <c r="J141" i="1"/>
  <c r="F140" i="1"/>
  <c r="F139" i="1"/>
  <c r="F137" i="1"/>
  <c r="F135" i="1"/>
  <c r="F131" i="1"/>
  <c r="F129" i="1"/>
  <c r="F127" i="1"/>
  <c r="F124" i="1"/>
  <c r="F121" i="1"/>
  <c r="F116" i="1"/>
  <c r="F115" i="1"/>
  <c r="F111" i="1"/>
  <c r="F109" i="1"/>
  <c r="F105" i="1"/>
  <c r="F104" i="1"/>
  <c r="F102" i="1"/>
  <c r="F101" i="1"/>
  <c r="F100" i="1"/>
  <c r="F99" i="1"/>
  <c r="F98" i="1"/>
  <c r="F97" i="1"/>
  <c r="F94" i="1"/>
  <c r="F91" i="1"/>
  <c r="F88" i="1"/>
  <c r="F86" i="1"/>
  <c r="F83" i="1"/>
  <c r="F73" i="1"/>
  <c r="F71" i="1"/>
  <c r="F70" i="1"/>
  <c r="F66" i="1"/>
  <c r="F61" i="1"/>
  <c r="F58" i="1"/>
  <c r="F53" i="1"/>
  <c r="F46" i="1"/>
  <c r="F45" i="1"/>
  <c r="F37" i="1"/>
  <c r="F33" i="1"/>
  <c r="F32" i="1"/>
  <c r="F25" i="1"/>
  <c r="F22" i="1"/>
  <c r="F19" i="1"/>
  <c r="F18" i="1"/>
  <c r="F13" i="1"/>
  <c r="F12" i="1"/>
  <c r="F11" i="1"/>
  <c r="F10" i="1"/>
  <c r="F8" i="1"/>
</calcChain>
</file>

<file path=xl/sharedStrings.xml><?xml version="1.0" encoding="utf-8"?>
<sst xmlns="http://schemas.openxmlformats.org/spreadsheetml/2006/main" count="282" uniqueCount="150">
  <si>
    <t xml:space="preserve"> L.p. </t>
  </si>
  <si>
    <t xml:space="preserve">  Asortyment</t>
  </si>
  <si>
    <t>Jednostka miary</t>
  </si>
  <si>
    <t>Ilość</t>
  </si>
  <si>
    <t>Cena netto za szt./op.
zł</t>
  </si>
  <si>
    <t>VAT (…...%)
zł</t>
  </si>
  <si>
    <t>WYKAZ CENOWY</t>
  </si>
  <si>
    <t>blok biurowy w kratkę A4, 50 kartek</t>
  </si>
  <si>
    <t>blok do flipchart , gładkie kartki, 50 kartek w bloku, rozmiar: 65x100 cm</t>
  </si>
  <si>
    <t>blok techiczny, czarne kartki, 10 kartek A4 w bloku</t>
  </si>
  <si>
    <t>blok techniczny, białe kartki, 10 kartek A3 w bloku</t>
  </si>
  <si>
    <t>blok techniczny, białe kartki, 10 kartek A4 w bloku</t>
  </si>
  <si>
    <t>cyrkiel z wbudowanym rysikiem, metalowa konstrukcja, długość 110-136 mm</t>
  </si>
  <si>
    <t>deska klip A4 PCV</t>
  </si>
  <si>
    <t>długopis 4-kolorowy (czarny, czerowny, niebieski, zielony), automatyczny</t>
  </si>
  <si>
    <t>długopis automatyczny czarny, końcowka 0,5-0,7 mm</t>
  </si>
  <si>
    <t>długopis automatyczny niebieski, końcówka 0,5-0,7 mm</t>
  </si>
  <si>
    <t>długopis czarny (kulkowy), końcówka 0,7 - 1 mm</t>
  </si>
  <si>
    <t>długopis olejowy kulkowy niebieski, końcówka o gurbości: 0,5 - 0,8 mm (opakowanie po 12 szt.)</t>
  </si>
  <si>
    <t>długopis ścieralny końcówka 0,6-0,7 mm niebieski</t>
  </si>
  <si>
    <t>długopis żelowy niebieski (nie automatyczny)</t>
  </si>
  <si>
    <t>dziurkacz 65K</t>
  </si>
  <si>
    <t>dziurkacz biurowy  10-12 kartek</t>
  </si>
  <si>
    <t>farby plakatowe opakowanie 6 kolorów, pojemność 20 ml</t>
  </si>
  <si>
    <t>folia bąbelkowa 50 cm/50m</t>
  </si>
  <si>
    <t>folia laminacyjna A3 125 mikronów, opakowanie 100 szt.</t>
  </si>
  <si>
    <t>folia laminacyjna A3 80 mikronów, opakowanie 100 szt.</t>
  </si>
  <si>
    <t>folia laminacyjna A4 100 mikronów, opakowanie 100 szt.</t>
  </si>
  <si>
    <t>folia laminacyjna A4 125 mikronów, opakowanie 100 szt.</t>
  </si>
  <si>
    <t>folia laminacyjna A4 80 mikronów, opakowanie 100 szt.</t>
  </si>
  <si>
    <t>folia stretch przezroczysty 2,5 kg</t>
  </si>
  <si>
    <t>gąbka magnetyczna do tablic suchościeralnych</t>
  </si>
  <si>
    <t>gumka do ścierania grafitu</t>
  </si>
  <si>
    <t>kalkulator biurowy, 12-pozycyjny wyświetlacz, klawisz cofania, zaokrąglanie wyników, podwójne zasilanie</t>
  </si>
  <si>
    <t>karteczki kostka 76x76 mm, po 400 szt. w bloczku (opakowaniu), wielokolorowe</t>
  </si>
  <si>
    <t>karteczki kostka samoprzylepne 50x50 mm, bloczek po 250 szt.</t>
  </si>
  <si>
    <t>karteczki samoprzylepne 51x51 mm, 400 karteczek w opakowaniu, kolorowe</t>
  </si>
  <si>
    <t>karteczki samoprzylepne 51x76 mm, bloczek po 100 szt.</t>
  </si>
  <si>
    <t>karteczki samoprzylepne 76x76 mm, kolorowe 90-100 szt. w opakowaniu; karteczki niebieskie</t>
  </si>
  <si>
    <t>karteczki samoprzylepne 76x76 mm, kolorowe 90-100 szt. w opakowaniu; karteczki pomarańczowe</t>
  </si>
  <si>
    <t>karteczki samoprzylepne 76x76 mm, kolorowe 90-100 szt. w opakowaniu; karteczki rózowe</t>
  </si>
  <si>
    <t>karteczki samoprzylepne 76x76 mm, kolorowe 90-100 szt. w opakowaniu; karteczki zielone</t>
  </si>
  <si>
    <t>karteczki samoprzylepne 76x76 mm, kolorowe 90-100 szt. w opakowaniu; karteczki żółte</t>
  </si>
  <si>
    <t>kątomierz z linijką 10 cm</t>
  </si>
  <si>
    <t>klej do papieru w sztyfcie 15g</t>
  </si>
  <si>
    <t>klips do dokumentów 19 mm, 12 szt. w opakowaniu</t>
  </si>
  <si>
    <t>klipsy do dokumentów 32 mm, 12 szt. w opakowaniu</t>
  </si>
  <si>
    <t>koperty białe DL z okienkiem po prawej stronie (op. po 50 szt.)</t>
  </si>
  <si>
    <t>koperty C3, białe, samoklejące, 50 szt. w opakowaniu</t>
  </si>
  <si>
    <t>koperty C4, białe, samoklejące, 50 szt. w opakowaniu</t>
  </si>
  <si>
    <t>koperty C5, białe, samoklejące, 50 szt. w opakowaniu</t>
  </si>
  <si>
    <t>koperty C6, białe, samoklejące, 1000 szt. w op.</t>
  </si>
  <si>
    <t>koperty DL kolorowe, opakowanie po 10 szt. *opakowania z różnymi kolorami kopert np. opakowanie z niebieskimi kopertami, opakowanie z czerwonymi kopertami itp.)</t>
  </si>
  <si>
    <t>korektor w piórze, 7-8 ml, metalowa końcówka</t>
  </si>
  <si>
    <t>korektor w taśmie, 5x8 mm</t>
  </si>
  <si>
    <t>kostka do notowania kolorowa, nieklejona 85x85 mm, opakowanie po 400 karteczek w bloczku</t>
  </si>
  <si>
    <t>kostka papierowa 83x83 nieklejona kolorowa, wysokość 70-75 mm (wkład do pojemnika)</t>
  </si>
  <si>
    <t>koszulki krystaliczne A4, 50 mikronów, 100 szt. w opakowaniu</t>
  </si>
  <si>
    <t>koszulki na dokumenty A4, 40-50 mikronów (100 szt. w op)</t>
  </si>
  <si>
    <t>koszulki na dokumenty A4, 55 mikronów (100 szt. w op.)</t>
  </si>
  <si>
    <t>kredki ołówkowe, opakowanie 12 kolorów</t>
  </si>
  <si>
    <t>kredki ołówkowe, opakowanie 24 kolory</t>
  </si>
  <si>
    <t>linijka plastikowa 30 cm</t>
  </si>
  <si>
    <t>magnesy do tablic 20 mm, 10 sztuk, mix kolorów</t>
  </si>
  <si>
    <t>marker do flipchart czarny</t>
  </si>
  <si>
    <t>marker do flipchart czerwony</t>
  </si>
  <si>
    <t>marker olejowy czarny</t>
  </si>
  <si>
    <t>marker olejowy czerwony</t>
  </si>
  <si>
    <t>marker olejowy niebieski</t>
  </si>
  <si>
    <t>marker olejowy zielony</t>
  </si>
  <si>
    <t>marker permanentny (op. 4 kolory: czarny, czerwony, zielony niebieski)</t>
  </si>
  <si>
    <t>marker suchościeralny czarny do tablic whiteboard</t>
  </si>
  <si>
    <t>marker suchościeralny czerwony do tablic whiteboard</t>
  </si>
  <si>
    <t>markery suchościeralne (op.4 szt, kolory czerwony, czarny, niebieski i zielony)</t>
  </si>
  <si>
    <t>nożyczki biurowe 14-16 cm</t>
  </si>
  <si>
    <t>nożyczki biurowe 18-20 cm</t>
  </si>
  <si>
    <t>nożyczki dla dzieci, bezpieczne ostrza, zaokrąglone końce, długość: 12-13 cm</t>
  </si>
  <si>
    <t>ofertówka A4 przezroczysta krystaliczna, opakowanie 10 szt.</t>
  </si>
  <si>
    <t>okładka na dyplom, bordowa, A4, 
o fakturze skóry</t>
  </si>
  <si>
    <t>okładka na dyplom, rozkładana, A4</t>
  </si>
  <si>
    <t>ołówek HB z gumką</t>
  </si>
  <si>
    <t>papier biały A3 ryza po 250 kartek, g 200</t>
  </si>
  <si>
    <t>papier biały A4 ryza po 250 kartek, g 200</t>
  </si>
  <si>
    <t>papier biały A4 ryza po 500 kartek, g 80</t>
  </si>
  <si>
    <t>papier fotograficzny A4, 255-260 g, op. po 20 arkuszy</t>
  </si>
  <si>
    <t>pinezki do tablic korkowych, beczułki, 100 szt. w opakowaniu</t>
  </si>
  <si>
    <t>plastelina op. po 12 kolorów</t>
  </si>
  <si>
    <t>pojemnik na długopisy metalowy (koszyczek), wysokość 95 mm - 100 mm</t>
  </si>
  <si>
    <t>pojemnik na dokumenty (plastik), format A4, grzbiet ok. 7 - 9 cm</t>
  </si>
  <si>
    <t>przekładki do segregatora (na 12 miesięcy)</t>
  </si>
  <si>
    <t>przekładki do segregatora, A4, kolorowe (10 szt. w opakowaniu)</t>
  </si>
  <si>
    <t>przekładki kartonowe do segregatora, 1/3 A4, 100 szt. w opakowaniu</t>
  </si>
  <si>
    <t>rozszywacz</t>
  </si>
  <si>
    <t>segregator biurowy biały A4 75mm</t>
  </si>
  <si>
    <t>segregator biurowy czarny A4 75mm</t>
  </si>
  <si>
    <t>segregator biurowy czerwony/bordowy A4 75mm</t>
  </si>
  <si>
    <t>segregator biurowy niebieski/granatowy A4 75mm</t>
  </si>
  <si>
    <t>segregator biurowy z szyną A4 50 mm (różne kolory)</t>
  </si>
  <si>
    <t>skoroszyt plastikowy A4 wpinany do segregatora, różne kolory</t>
  </si>
  <si>
    <t>spinacze metalowe kolorowe 28 mm, 100 szt. w opakowaniu</t>
  </si>
  <si>
    <t>spinacze metalowe srebrne 28 mm, 100 szt. w opakowaniu</t>
  </si>
  <si>
    <t>spinacze metalowe srebrne 50 mm, 100 szt. w opakowaniu</t>
  </si>
  <si>
    <t>szpilki biurowe o długości 22-28 mm, waga opakowania 50 g</t>
  </si>
  <si>
    <t>szuflada na dokumenty A4</t>
  </si>
  <si>
    <t>taśma klejąca 12 mm x 30 m, 12 szt. w opakowaniu, przezroczysta</t>
  </si>
  <si>
    <t>taśma klejąca 18mmx20m, rulon po 8 sztuk</t>
  </si>
  <si>
    <t>taśma power tape, długość: 10 m, szerokość: 48-50 mm</t>
  </si>
  <si>
    <t>taśma przezroczysta 48-50 mm x 66 m</t>
  </si>
  <si>
    <t>taśma brązowa, 48-50 mm x 66 m</t>
  </si>
  <si>
    <t>taśma żółta dwustronna, 50 mm x 10 m</t>
  </si>
  <si>
    <t>taśma żółta dwustronna, 38 mm x 25 m</t>
  </si>
  <si>
    <t>teczka papierowa biała A4 na dokumenty, z gumką</t>
  </si>
  <si>
    <t>teczka skrzydłowa z gumką A4, grubość grzbietu 40 mm, tekturowa</t>
  </si>
  <si>
    <t>teczka tekturowa A4  z gumką, kolor czerwony</t>
  </si>
  <si>
    <t>teczka tekturowa A4  z gumką, kolor zielony</t>
  </si>
  <si>
    <t>teczka tekturowa A4  z gumką, kolor żółty</t>
  </si>
  <si>
    <t>teczka tekturowa A4 kolorowa z gumką (dowolny kolor)</t>
  </si>
  <si>
    <t>temperówka elektryczna podwójna, otwór 6-8 mm, otwór 9-12 mm</t>
  </si>
  <si>
    <t>temperówka metalowa do ołówka, pojedyncze ostrze</t>
  </si>
  <si>
    <t>temperówka plastikowa podwójna, z pojemnikiem</t>
  </si>
  <si>
    <t>tusz do stempli czarny 30 ml</t>
  </si>
  <si>
    <t>tusz do stempli czerwona 25-30 ml</t>
  </si>
  <si>
    <t>wkład do długopisu ścieralnego niebieski (kompatybilny z dostarczonym długopisem ścieralnym poz. 75)</t>
  </si>
  <si>
    <t>wniosek o zaliczkę A6 (bloczek 80 kartek)</t>
  </si>
  <si>
    <t>zakreślacze (4 kolory w opakowaniu)</t>
  </si>
  <si>
    <t>zestaw geometryczny (linijka , ekierka, kątomierz)</t>
  </si>
  <si>
    <t>zestaw kolorowych długopisów żelowych (5 szt. w opakowaniu)</t>
  </si>
  <si>
    <t>zeszyt w kartkę A5 16 kartek, miękka okładka</t>
  </si>
  <si>
    <t>zeszyt w kratkę A5 32 kartki, miękka okładka</t>
  </si>
  <si>
    <t>zeszyt w kratkę A5 60 kartek, miękka okładka</t>
  </si>
  <si>
    <t>zeszyt w linię A5 32 kartki, miękka okładka</t>
  </si>
  <si>
    <t>znaczniki indeksujące samoprzylene, 20x50 mm, opakowanie po 200 szt.</t>
  </si>
  <si>
    <t>zszywacz 24/6, 26/6, maks. zszywania kartek: 30</t>
  </si>
  <si>
    <t>zszywacz do 100 kartek, głębokość zszywania 69 mm, na zszywki 23/6, 23/8, 23/10, 23/13, 23/15</t>
  </si>
  <si>
    <t>zszywki 24/6, 1000 szt. w opakowaniu</t>
  </si>
  <si>
    <t>zszywki 26/6, 1000 szt. w opakowaniu</t>
  </si>
  <si>
    <t>szt.</t>
  </si>
  <si>
    <t>op.</t>
  </si>
  <si>
    <t>ryza</t>
  </si>
  <si>
    <r>
      <t xml:space="preserve">Cena brutto za szt./op.
</t>
    </r>
    <r>
      <rPr>
        <b/>
        <sz val="10"/>
        <color rgb="FF000000"/>
        <rFont val="Calibri"/>
        <family val="2"/>
        <charset val="238"/>
      </rPr>
      <t>(6+7, tj. cena netto powiększona o VAT)</t>
    </r>
    <r>
      <rPr>
        <b/>
        <sz val="11"/>
        <color theme="1"/>
        <rFont val="Calibri"/>
        <family val="2"/>
        <charset val="238"/>
        <scheme val="minor"/>
      </rPr>
      <t xml:space="preserve">
zł</t>
    </r>
  </si>
  <si>
    <r>
      <t xml:space="preserve">Cena netto
</t>
    </r>
    <r>
      <rPr>
        <b/>
        <sz val="10"/>
        <color rgb="FF000000"/>
        <rFont val="Calibri"/>
        <family val="2"/>
        <charset val="238"/>
      </rPr>
      <t xml:space="preserve">(5*6, tj. cena netto razy ilość)
</t>
    </r>
    <r>
      <rPr>
        <b/>
        <sz val="11"/>
        <color theme="1"/>
        <rFont val="Calibri"/>
        <family val="2"/>
        <charset val="238"/>
        <scheme val="minor"/>
      </rPr>
      <t>zł</t>
    </r>
  </si>
  <si>
    <r>
      <t xml:space="preserve">Cena brutto 
</t>
    </r>
    <r>
      <rPr>
        <b/>
        <sz val="10"/>
        <color rgb="FF000000"/>
        <rFont val="Calibri"/>
        <family val="2"/>
        <charset val="238"/>
      </rPr>
      <t xml:space="preserve">(5*8, tj. cena brutto razy ilość)
</t>
    </r>
    <r>
      <rPr>
        <b/>
        <sz val="11"/>
        <color theme="1"/>
        <rFont val="Calibri"/>
        <family val="2"/>
        <charset val="238"/>
        <scheme val="minor"/>
      </rPr>
      <t xml:space="preserve">zł </t>
    </r>
  </si>
  <si>
    <t>RAZEM CENA NETTO/BRUTTO:</t>
  </si>
  <si>
    <t>teczka papierowa biała A4 na dokumenty, wiązana</t>
  </si>
  <si>
    <t>Załącznik nr 2 do Zaproszenie składania ofert cenowych</t>
  </si>
  <si>
    <t>Opis zawierający minimum: określenie producenta (nazwa) oraz specyfikację oferowanego produktu</t>
  </si>
  <si>
    <t>okładka do bindownicy przezroczysta A4  (100 szt. w op.) min. 200 mic</t>
  </si>
  <si>
    <t>okładka do bindownicy czarna A4 (100 szt. w op.) min. 200 mic</t>
  </si>
  <si>
    <t>okładka do bindownicy niebieska A4 (100 szt. w op.) min. 200 mic</t>
  </si>
  <si>
    <t>ZPI.263.28.2020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</si>
</sst>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/>
    </xf>
    <xf numFmtId="0" fontId="0" fillId="0" borderId="0" xfId="0" applyAlignment="1"/>
    <xf numFmtId="0" fontId="0" fillId="0" borderId="6" xfId="0" applyBorder="1"/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3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FEEB1-A4B9-49BB-B4D5-B8E428574829}">
  <dimension ref="B1:K141"/>
  <sheetViews>
    <sheetView tabSelected="1" workbookViewId="0">
      <selection activeCell="D3" sqref="D3"/>
    </sheetView>
  </sheetViews>
  <sheetFormatPr defaultRowHeight="15" x14ac:dyDescent="0.25"/>
  <cols>
    <col min="3" max="3" width="40.85546875" customWidth="1"/>
    <col min="4" max="4" width="31.42578125" customWidth="1"/>
    <col min="5" max="5" width="16.5703125" customWidth="1"/>
    <col min="7" max="7" width="13.5703125" customWidth="1"/>
    <col min="8" max="8" width="10.140625" customWidth="1"/>
    <col min="9" max="9" width="20.85546875" customWidth="1"/>
    <col min="10" max="11" width="17.5703125" customWidth="1"/>
  </cols>
  <sheetData>
    <row r="1" spans="2:11" x14ac:dyDescent="0.25">
      <c r="C1" s="13" t="s">
        <v>144</v>
      </c>
      <c r="D1" s="13"/>
    </row>
    <row r="2" spans="2:11" x14ac:dyDescent="0.25">
      <c r="C2" t="s">
        <v>149</v>
      </c>
    </row>
    <row r="4" spans="2:11" x14ac:dyDescent="0.25">
      <c r="B4" s="19" t="s">
        <v>6</v>
      </c>
      <c r="C4" s="19"/>
    </row>
    <row r="5" spans="2:11" ht="67.5" customHeight="1" x14ac:dyDescent="0.25">
      <c r="B5" s="2" t="s">
        <v>0</v>
      </c>
      <c r="C5" s="2" t="s">
        <v>1</v>
      </c>
      <c r="D5" s="3" t="s">
        <v>145</v>
      </c>
      <c r="E5" s="4" t="s">
        <v>2</v>
      </c>
      <c r="F5" s="2" t="s">
        <v>3</v>
      </c>
      <c r="G5" s="4" t="s">
        <v>4</v>
      </c>
      <c r="H5" s="4" t="s">
        <v>5</v>
      </c>
      <c r="I5" s="4" t="s">
        <v>139</v>
      </c>
      <c r="J5" s="4" t="s">
        <v>140</v>
      </c>
      <c r="K5" s="4" t="s">
        <v>141</v>
      </c>
    </row>
    <row r="6" spans="2:11" ht="13.5" customHeight="1" x14ac:dyDescent="0.25">
      <c r="B6" s="5">
        <v>1</v>
      </c>
      <c r="C6" s="5">
        <v>2</v>
      </c>
      <c r="D6" s="10">
        <v>3</v>
      </c>
      <c r="E6" s="6">
        <v>4</v>
      </c>
      <c r="F6" s="10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</row>
    <row r="7" spans="2:11" ht="39.950000000000003" customHeight="1" x14ac:dyDescent="0.25">
      <c r="B7" s="1">
        <v>1</v>
      </c>
      <c r="C7" s="7" t="s">
        <v>7</v>
      </c>
      <c r="D7" s="8"/>
      <c r="E7" s="9" t="s">
        <v>136</v>
      </c>
      <c r="F7" s="9">
        <v>6</v>
      </c>
      <c r="G7" s="8"/>
      <c r="H7" s="8"/>
      <c r="I7" s="8"/>
      <c r="J7" s="8"/>
      <c r="K7" s="8"/>
    </row>
    <row r="8" spans="2:11" ht="39.950000000000003" customHeight="1" x14ac:dyDescent="0.25">
      <c r="B8" s="1">
        <v>2</v>
      </c>
      <c r="C8" s="7" t="s">
        <v>8</v>
      </c>
      <c r="D8" s="8"/>
      <c r="E8" s="9" t="s">
        <v>137</v>
      </c>
      <c r="F8" s="9">
        <f>12+75</f>
        <v>87</v>
      </c>
      <c r="G8" s="8"/>
      <c r="H8" s="8"/>
      <c r="I8" s="8"/>
      <c r="J8" s="8"/>
      <c r="K8" s="8"/>
    </row>
    <row r="9" spans="2:11" ht="39.950000000000003" customHeight="1" x14ac:dyDescent="0.25">
      <c r="B9" s="1">
        <v>3</v>
      </c>
      <c r="C9" s="7" t="s">
        <v>9</v>
      </c>
      <c r="D9" s="8"/>
      <c r="E9" s="9" t="s">
        <v>136</v>
      </c>
      <c r="F9" s="9">
        <v>10</v>
      </c>
      <c r="G9" s="8"/>
      <c r="H9" s="8"/>
      <c r="I9" s="8"/>
      <c r="J9" s="8"/>
      <c r="K9" s="8"/>
    </row>
    <row r="10" spans="2:11" ht="39.950000000000003" customHeight="1" x14ac:dyDescent="0.25">
      <c r="B10" s="1">
        <v>4</v>
      </c>
      <c r="C10" s="7" t="s">
        <v>10</v>
      </c>
      <c r="D10" s="8"/>
      <c r="E10" s="9" t="s">
        <v>136</v>
      </c>
      <c r="F10" s="9">
        <f>110+40</f>
        <v>150</v>
      </c>
      <c r="G10" s="8"/>
      <c r="H10" s="8"/>
      <c r="I10" s="8"/>
      <c r="J10" s="8"/>
      <c r="K10" s="8"/>
    </row>
    <row r="11" spans="2:11" ht="39.950000000000003" customHeight="1" x14ac:dyDescent="0.25">
      <c r="B11" s="1">
        <v>5</v>
      </c>
      <c r="C11" s="7" t="s">
        <v>11</v>
      </c>
      <c r="D11" s="8"/>
      <c r="E11" s="9" t="s">
        <v>136</v>
      </c>
      <c r="F11" s="9">
        <f>60+100+40</f>
        <v>200</v>
      </c>
      <c r="G11" s="8"/>
      <c r="H11" s="8"/>
      <c r="I11" s="8"/>
      <c r="J11" s="8"/>
      <c r="K11" s="8"/>
    </row>
    <row r="12" spans="2:11" ht="39.950000000000003" customHeight="1" x14ac:dyDescent="0.25">
      <c r="B12" s="1">
        <v>6</v>
      </c>
      <c r="C12" s="7" t="s">
        <v>12</v>
      </c>
      <c r="D12" s="8"/>
      <c r="E12" s="9" t="s">
        <v>136</v>
      </c>
      <c r="F12" s="9">
        <f>5+5</f>
        <v>10</v>
      </c>
      <c r="G12" s="8"/>
      <c r="H12" s="8"/>
      <c r="I12" s="8"/>
      <c r="J12" s="8"/>
      <c r="K12" s="8"/>
    </row>
    <row r="13" spans="2:11" ht="39.950000000000003" customHeight="1" x14ac:dyDescent="0.25">
      <c r="B13" s="1">
        <v>7</v>
      </c>
      <c r="C13" s="7" t="s">
        <v>13</v>
      </c>
      <c r="D13" s="8"/>
      <c r="E13" s="9" t="s">
        <v>136</v>
      </c>
      <c r="F13" s="9">
        <f>20+10+59</f>
        <v>89</v>
      </c>
      <c r="G13" s="8"/>
      <c r="H13" s="8"/>
      <c r="I13" s="8"/>
      <c r="J13" s="8"/>
      <c r="K13" s="8"/>
    </row>
    <row r="14" spans="2:11" ht="39.950000000000003" customHeight="1" x14ac:dyDescent="0.25">
      <c r="B14" s="1">
        <v>8</v>
      </c>
      <c r="C14" s="7" t="s">
        <v>14</v>
      </c>
      <c r="D14" s="8"/>
      <c r="E14" s="9" t="s">
        <v>136</v>
      </c>
      <c r="F14" s="9">
        <v>10</v>
      </c>
      <c r="G14" s="8"/>
      <c r="H14" s="8"/>
      <c r="I14" s="8"/>
      <c r="J14" s="8"/>
      <c r="K14" s="8"/>
    </row>
    <row r="15" spans="2:11" ht="39.950000000000003" customHeight="1" x14ac:dyDescent="0.25">
      <c r="B15" s="1">
        <v>9</v>
      </c>
      <c r="C15" s="7" t="s">
        <v>15</v>
      </c>
      <c r="D15" s="8"/>
      <c r="E15" s="9" t="s">
        <v>136</v>
      </c>
      <c r="F15" s="9">
        <v>180</v>
      </c>
      <c r="G15" s="8"/>
      <c r="H15" s="8"/>
      <c r="I15" s="8"/>
      <c r="J15" s="8"/>
      <c r="K15" s="8"/>
    </row>
    <row r="16" spans="2:11" ht="39.950000000000003" customHeight="1" x14ac:dyDescent="0.25">
      <c r="B16" s="1">
        <v>10</v>
      </c>
      <c r="C16" s="7" t="s">
        <v>16</v>
      </c>
      <c r="D16" s="8"/>
      <c r="E16" s="9" t="s">
        <v>136</v>
      </c>
      <c r="F16" s="9">
        <v>190</v>
      </c>
      <c r="G16" s="8"/>
      <c r="H16" s="8"/>
      <c r="I16" s="8"/>
      <c r="J16" s="8"/>
      <c r="K16" s="8"/>
    </row>
    <row r="17" spans="2:11" ht="39.950000000000003" customHeight="1" x14ac:dyDescent="0.25">
      <c r="B17" s="1">
        <v>11</v>
      </c>
      <c r="C17" s="7" t="s">
        <v>17</v>
      </c>
      <c r="D17" s="8"/>
      <c r="E17" s="9" t="s">
        <v>136</v>
      </c>
      <c r="F17" s="9">
        <v>10</v>
      </c>
      <c r="G17" s="8"/>
      <c r="H17" s="8"/>
      <c r="I17" s="8"/>
      <c r="J17" s="8"/>
      <c r="K17" s="8"/>
    </row>
    <row r="18" spans="2:11" ht="39.950000000000003" customHeight="1" x14ac:dyDescent="0.25">
      <c r="B18" s="1">
        <v>12</v>
      </c>
      <c r="C18" s="7" t="s">
        <v>18</v>
      </c>
      <c r="D18" s="8"/>
      <c r="E18" s="9" t="s">
        <v>137</v>
      </c>
      <c r="F18" s="9">
        <f>35+10+3+4</f>
        <v>52</v>
      </c>
      <c r="G18" s="8"/>
      <c r="H18" s="8"/>
      <c r="I18" s="8"/>
      <c r="J18" s="8"/>
      <c r="K18" s="8"/>
    </row>
    <row r="19" spans="2:11" ht="39.950000000000003" customHeight="1" x14ac:dyDescent="0.25">
      <c r="B19" s="1">
        <v>13</v>
      </c>
      <c r="C19" s="7" t="s">
        <v>19</v>
      </c>
      <c r="D19" s="8"/>
      <c r="E19" s="9" t="s">
        <v>136</v>
      </c>
      <c r="F19" s="9">
        <f>20+156</f>
        <v>176</v>
      </c>
      <c r="G19" s="8"/>
      <c r="H19" s="8"/>
      <c r="I19" s="8"/>
      <c r="J19" s="8"/>
      <c r="K19" s="8"/>
    </row>
    <row r="20" spans="2:11" ht="39.950000000000003" customHeight="1" x14ac:dyDescent="0.25">
      <c r="B20" s="1">
        <v>14</v>
      </c>
      <c r="C20" s="7" t="s">
        <v>20</v>
      </c>
      <c r="D20" s="8"/>
      <c r="E20" s="9" t="s">
        <v>136</v>
      </c>
      <c r="F20" s="9">
        <v>10</v>
      </c>
      <c r="G20" s="8"/>
      <c r="H20" s="8"/>
      <c r="I20" s="8"/>
      <c r="J20" s="8"/>
      <c r="K20" s="8"/>
    </row>
    <row r="21" spans="2:11" ht="39.950000000000003" customHeight="1" x14ac:dyDescent="0.25">
      <c r="B21" s="1">
        <v>15</v>
      </c>
      <c r="C21" s="7" t="s">
        <v>21</v>
      </c>
      <c r="D21" s="8"/>
      <c r="E21" s="9" t="s">
        <v>136</v>
      </c>
      <c r="F21" s="9">
        <v>1</v>
      </c>
      <c r="G21" s="8"/>
      <c r="H21" s="8"/>
      <c r="I21" s="8"/>
      <c r="J21" s="8"/>
      <c r="K21" s="8"/>
    </row>
    <row r="22" spans="2:11" ht="39.950000000000003" customHeight="1" x14ac:dyDescent="0.25">
      <c r="B22" s="1">
        <v>16</v>
      </c>
      <c r="C22" s="7" t="s">
        <v>22</v>
      </c>
      <c r="D22" s="8"/>
      <c r="E22" s="9" t="s">
        <v>136</v>
      </c>
      <c r="F22" s="9">
        <f>2+19+2</f>
        <v>23</v>
      </c>
      <c r="G22" s="8"/>
      <c r="H22" s="8"/>
      <c r="I22" s="8"/>
      <c r="J22" s="8"/>
      <c r="K22" s="8"/>
    </row>
    <row r="23" spans="2:11" ht="39.950000000000003" customHeight="1" x14ac:dyDescent="0.25">
      <c r="B23" s="1">
        <v>17</v>
      </c>
      <c r="C23" s="7" t="s">
        <v>23</v>
      </c>
      <c r="D23" s="8"/>
      <c r="E23" s="9" t="s">
        <v>137</v>
      </c>
      <c r="F23" s="9">
        <v>20</v>
      </c>
      <c r="G23" s="8"/>
      <c r="H23" s="8"/>
      <c r="I23" s="8"/>
      <c r="J23" s="8"/>
      <c r="K23" s="8"/>
    </row>
    <row r="24" spans="2:11" ht="39.950000000000003" customHeight="1" x14ac:dyDescent="0.25">
      <c r="B24" s="1">
        <v>18</v>
      </c>
      <c r="C24" s="7" t="s">
        <v>24</v>
      </c>
      <c r="D24" s="8"/>
      <c r="E24" s="9" t="s">
        <v>136</v>
      </c>
      <c r="F24" s="9">
        <v>2</v>
      </c>
      <c r="G24" s="8"/>
      <c r="H24" s="8"/>
      <c r="I24" s="8"/>
      <c r="J24" s="8"/>
      <c r="K24" s="8"/>
    </row>
    <row r="25" spans="2:11" ht="39.950000000000003" customHeight="1" x14ac:dyDescent="0.25">
      <c r="B25" s="1">
        <v>19</v>
      </c>
      <c r="C25" s="7" t="s">
        <v>25</v>
      </c>
      <c r="D25" s="8"/>
      <c r="E25" s="9" t="s">
        <v>137</v>
      </c>
      <c r="F25" s="9">
        <f>2</f>
        <v>2</v>
      </c>
      <c r="G25" s="8"/>
      <c r="H25" s="8"/>
      <c r="I25" s="8"/>
      <c r="J25" s="8"/>
      <c r="K25" s="8"/>
    </row>
    <row r="26" spans="2:11" ht="39.950000000000003" customHeight="1" x14ac:dyDescent="0.25">
      <c r="B26" s="1">
        <v>20</v>
      </c>
      <c r="C26" s="7" t="s">
        <v>26</v>
      </c>
      <c r="D26" s="8"/>
      <c r="E26" s="9" t="s">
        <v>137</v>
      </c>
      <c r="F26" s="9">
        <v>20</v>
      </c>
      <c r="G26" s="8"/>
      <c r="H26" s="8"/>
      <c r="I26" s="8"/>
      <c r="J26" s="8"/>
      <c r="K26" s="8"/>
    </row>
    <row r="27" spans="2:11" ht="39.950000000000003" customHeight="1" x14ac:dyDescent="0.25">
      <c r="B27" s="1">
        <v>21</v>
      </c>
      <c r="C27" s="7" t="s">
        <v>27</v>
      </c>
      <c r="D27" s="8"/>
      <c r="E27" s="9" t="s">
        <v>137</v>
      </c>
      <c r="F27" s="9">
        <v>30</v>
      </c>
      <c r="G27" s="8"/>
      <c r="H27" s="8"/>
      <c r="I27" s="8"/>
      <c r="J27" s="8"/>
      <c r="K27" s="8"/>
    </row>
    <row r="28" spans="2:11" ht="39.950000000000003" customHeight="1" x14ac:dyDescent="0.25">
      <c r="B28" s="1">
        <v>22</v>
      </c>
      <c r="C28" s="7" t="s">
        <v>28</v>
      </c>
      <c r="D28" s="8"/>
      <c r="E28" s="9" t="s">
        <v>137</v>
      </c>
      <c r="F28" s="9">
        <v>3</v>
      </c>
      <c r="G28" s="8"/>
      <c r="H28" s="8"/>
      <c r="I28" s="8"/>
      <c r="J28" s="8"/>
      <c r="K28" s="8"/>
    </row>
    <row r="29" spans="2:11" ht="39.950000000000003" customHeight="1" x14ac:dyDescent="0.25">
      <c r="B29" s="1">
        <v>23</v>
      </c>
      <c r="C29" s="7" t="s">
        <v>29</v>
      </c>
      <c r="D29" s="8"/>
      <c r="E29" s="9" t="s">
        <v>137</v>
      </c>
      <c r="F29" s="9">
        <v>18</v>
      </c>
      <c r="G29" s="8"/>
      <c r="H29" s="8"/>
      <c r="I29" s="8"/>
      <c r="J29" s="8"/>
      <c r="K29" s="8"/>
    </row>
    <row r="30" spans="2:11" ht="39.950000000000003" customHeight="1" x14ac:dyDescent="0.25">
      <c r="B30" s="1">
        <v>24</v>
      </c>
      <c r="C30" s="7" t="s">
        <v>30</v>
      </c>
      <c r="D30" s="8"/>
      <c r="E30" s="9" t="s">
        <v>136</v>
      </c>
      <c r="F30" s="9">
        <v>2</v>
      </c>
      <c r="G30" s="8"/>
      <c r="H30" s="8"/>
      <c r="I30" s="8"/>
      <c r="J30" s="8"/>
      <c r="K30" s="8"/>
    </row>
    <row r="31" spans="2:11" ht="39.950000000000003" customHeight="1" x14ac:dyDescent="0.25">
      <c r="B31" s="1">
        <v>25</v>
      </c>
      <c r="C31" s="7" t="s">
        <v>31</v>
      </c>
      <c r="D31" s="8"/>
      <c r="E31" s="9" t="s">
        <v>136</v>
      </c>
      <c r="F31" s="9">
        <v>2</v>
      </c>
      <c r="G31" s="8"/>
      <c r="H31" s="8"/>
      <c r="I31" s="8"/>
      <c r="J31" s="8"/>
      <c r="K31" s="8"/>
    </row>
    <row r="32" spans="2:11" ht="39.950000000000003" customHeight="1" x14ac:dyDescent="0.25">
      <c r="B32" s="1">
        <v>26</v>
      </c>
      <c r="C32" s="7" t="s">
        <v>32</v>
      </c>
      <c r="D32" s="8"/>
      <c r="E32" s="9" t="s">
        <v>136</v>
      </c>
      <c r="F32" s="9">
        <f>6+2+10</f>
        <v>18</v>
      </c>
      <c r="G32" s="8"/>
      <c r="H32" s="8"/>
      <c r="I32" s="8"/>
      <c r="J32" s="8"/>
      <c r="K32" s="8"/>
    </row>
    <row r="33" spans="2:11" ht="48.75" customHeight="1" x14ac:dyDescent="0.25">
      <c r="B33" s="1">
        <v>27</v>
      </c>
      <c r="C33" s="7" t="s">
        <v>33</v>
      </c>
      <c r="D33" s="8"/>
      <c r="E33" s="9" t="s">
        <v>136</v>
      </c>
      <c r="F33" s="9">
        <f>5+2</f>
        <v>7</v>
      </c>
      <c r="G33" s="8"/>
      <c r="H33" s="8"/>
      <c r="I33" s="8"/>
      <c r="J33" s="8"/>
      <c r="K33" s="8"/>
    </row>
    <row r="34" spans="2:11" ht="39.950000000000003" customHeight="1" x14ac:dyDescent="0.25">
      <c r="B34" s="1">
        <v>28</v>
      </c>
      <c r="C34" s="7" t="s">
        <v>34</v>
      </c>
      <c r="D34" s="8"/>
      <c r="E34" s="9" t="s">
        <v>137</v>
      </c>
      <c r="F34" s="9">
        <v>10</v>
      </c>
      <c r="G34" s="8"/>
      <c r="H34" s="8"/>
      <c r="I34" s="8"/>
      <c r="J34" s="8"/>
      <c r="K34" s="8"/>
    </row>
    <row r="35" spans="2:11" ht="39.950000000000003" customHeight="1" x14ac:dyDescent="0.25">
      <c r="B35" s="1">
        <v>29</v>
      </c>
      <c r="C35" s="7" t="s">
        <v>35</v>
      </c>
      <c r="D35" s="8"/>
      <c r="E35" s="9" t="s">
        <v>137</v>
      </c>
      <c r="F35" s="9">
        <v>30</v>
      </c>
      <c r="G35" s="8"/>
      <c r="H35" s="8"/>
      <c r="I35" s="8"/>
      <c r="J35" s="8"/>
      <c r="K35" s="8"/>
    </row>
    <row r="36" spans="2:11" ht="39.950000000000003" customHeight="1" x14ac:dyDescent="0.25">
      <c r="B36" s="1">
        <v>30</v>
      </c>
      <c r="C36" s="7" t="s">
        <v>36</v>
      </c>
      <c r="D36" s="8"/>
      <c r="E36" s="9" t="s">
        <v>137</v>
      </c>
      <c r="F36" s="9">
        <f>2+5+3</f>
        <v>10</v>
      </c>
      <c r="G36" s="8"/>
      <c r="H36" s="8"/>
      <c r="I36" s="8"/>
      <c r="J36" s="8"/>
      <c r="K36" s="8"/>
    </row>
    <row r="37" spans="2:11" ht="39.950000000000003" customHeight="1" x14ac:dyDescent="0.25">
      <c r="B37" s="1">
        <v>31</v>
      </c>
      <c r="C37" s="7" t="s">
        <v>37</v>
      </c>
      <c r="D37" s="8"/>
      <c r="E37" s="9" t="s">
        <v>137</v>
      </c>
      <c r="F37" s="9">
        <f>25+2+50</f>
        <v>77</v>
      </c>
      <c r="G37" s="8"/>
      <c r="H37" s="8"/>
      <c r="I37" s="8"/>
      <c r="J37" s="8"/>
      <c r="K37" s="8"/>
    </row>
    <row r="38" spans="2:11" ht="48" customHeight="1" x14ac:dyDescent="0.25">
      <c r="B38" s="1">
        <v>32</v>
      </c>
      <c r="C38" s="7" t="s">
        <v>38</v>
      </c>
      <c r="D38" s="8"/>
      <c r="E38" s="9" t="s">
        <v>137</v>
      </c>
      <c r="F38" s="9">
        <v>45</v>
      </c>
      <c r="G38" s="8"/>
      <c r="H38" s="8"/>
      <c r="I38" s="8"/>
      <c r="J38" s="8"/>
      <c r="K38" s="8"/>
    </row>
    <row r="39" spans="2:11" ht="51.75" customHeight="1" x14ac:dyDescent="0.25">
      <c r="B39" s="1">
        <v>33</v>
      </c>
      <c r="C39" s="7" t="s">
        <v>39</v>
      </c>
      <c r="D39" s="8"/>
      <c r="E39" s="9" t="s">
        <v>137</v>
      </c>
      <c r="F39" s="9">
        <v>45</v>
      </c>
      <c r="G39" s="8"/>
      <c r="H39" s="8"/>
      <c r="I39" s="8"/>
      <c r="J39" s="8"/>
      <c r="K39" s="8"/>
    </row>
    <row r="40" spans="2:11" ht="50.25" customHeight="1" x14ac:dyDescent="0.25">
      <c r="B40" s="1">
        <v>34</v>
      </c>
      <c r="C40" s="7" t="s">
        <v>40</v>
      </c>
      <c r="D40" s="8"/>
      <c r="E40" s="9" t="s">
        <v>137</v>
      </c>
      <c r="F40" s="9">
        <v>45</v>
      </c>
      <c r="G40" s="8"/>
      <c r="H40" s="8"/>
      <c r="I40" s="8"/>
      <c r="J40" s="8"/>
      <c r="K40" s="8"/>
    </row>
    <row r="41" spans="2:11" ht="54.75" customHeight="1" x14ac:dyDescent="0.25">
      <c r="B41" s="1">
        <v>35</v>
      </c>
      <c r="C41" s="7" t="s">
        <v>41</v>
      </c>
      <c r="D41" s="8"/>
      <c r="E41" s="9" t="s">
        <v>137</v>
      </c>
      <c r="F41" s="9">
        <v>45</v>
      </c>
      <c r="G41" s="8"/>
      <c r="H41" s="8"/>
      <c r="I41" s="8"/>
      <c r="J41" s="8"/>
      <c r="K41" s="8"/>
    </row>
    <row r="42" spans="2:11" ht="39.950000000000003" customHeight="1" x14ac:dyDescent="0.25">
      <c r="B42" s="1">
        <v>36</v>
      </c>
      <c r="C42" s="7" t="s">
        <v>42</v>
      </c>
      <c r="D42" s="8"/>
      <c r="E42" s="9" t="s">
        <v>137</v>
      </c>
      <c r="F42" s="9">
        <v>45</v>
      </c>
      <c r="G42" s="8"/>
      <c r="H42" s="8"/>
      <c r="I42" s="8"/>
      <c r="J42" s="8"/>
      <c r="K42" s="8"/>
    </row>
    <row r="43" spans="2:11" ht="39.950000000000003" customHeight="1" x14ac:dyDescent="0.25">
      <c r="B43" s="1">
        <v>37</v>
      </c>
      <c r="C43" s="7" t="s">
        <v>43</v>
      </c>
      <c r="D43" s="8"/>
      <c r="E43" s="9" t="s">
        <v>136</v>
      </c>
      <c r="F43" s="9">
        <v>34</v>
      </c>
      <c r="G43" s="8"/>
      <c r="H43" s="8"/>
      <c r="I43" s="8"/>
      <c r="J43" s="8"/>
      <c r="K43" s="8"/>
    </row>
    <row r="44" spans="2:11" ht="39.950000000000003" customHeight="1" x14ac:dyDescent="0.25">
      <c r="B44" s="1">
        <v>38</v>
      </c>
      <c r="C44" s="7" t="s">
        <v>44</v>
      </c>
      <c r="D44" s="8"/>
      <c r="E44" s="9" t="s">
        <v>136</v>
      </c>
      <c r="F44" s="9">
        <f>12+15+202+20+10</f>
        <v>259</v>
      </c>
      <c r="G44" s="8"/>
      <c r="H44" s="8"/>
      <c r="I44" s="8"/>
      <c r="J44" s="8"/>
      <c r="K44" s="8"/>
    </row>
    <row r="45" spans="2:11" ht="39.950000000000003" customHeight="1" x14ac:dyDescent="0.25">
      <c r="B45" s="1">
        <v>39</v>
      </c>
      <c r="C45" s="7" t="s">
        <v>45</v>
      </c>
      <c r="D45" s="8"/>
      <c r="E45" s="9" t="s">
        <v>137</v>
      </c>
      <c r="F45" s="9">
        <f>3+4</f>
        <v>7</v>
      </c>
      <c r="G45" s="8"/>
      <c r="H45" s="8"/>
      <c r="I45" s="8"/>
      <c r="J45" s="8"/>
      <c r="K45" s="8"/>
    </row>
    <row r="46" spans="2:11" ht="39.950000000000003" customHeight="1" x14ac:dyDescent="0.25">
      <c r="B46" s="1">
        <v>40</v>
      </c>
      <c r="C46" s="7" t="s">
        <v>46</v>
      </c>
      <c r="D46" s="8"/>
      <c r="E46" s="9" t="s">
        <v>137</v>
      </c>
      <c r="F46" s="9">
        <f>3+4</f>
        <v>7</v>
      </c>
      <c r="G46" s="8"/>
      <c r="H46" s="8"/>
      <c r="I46" s="8"/>
      <c r="J46" s="8"/>
      <c r="K46" s="8"/>
    </row>
    <row r="47" spans="2:11" ht="39.950000000000003" customHeight="1" x14ac:dyDescent="0.25">
      <c r="B47" s="1">
        <v>41</v>
      </c>
      <c r="C47" s="7" t="s">
        <v>47</v>
      </c>
      <c r="D47" s="8"/>
      <c r="E47" s="9" t="s">
        <v>137</v>
      </c>
      <c r="F47" s="9">
        <v>14</v>
      </c>
      <c r="G47" s="8"/>
      <c r="H47" s="8"/>
      <c r="I47" s="8"/>
      <c r="J47" s="8"/>
      <c r="K47" s="8"/>
    </row>
    <row r="48" spans="2:11" ht="39.950000000000003" customHeight="1" x14ac:dyDescent="0.25">
      <c r="B48" s="1">
        <v>42</v>
      </c>
      <c r="C48" s="7" t="s">
        <v>48</v>
      </c>
      <c r="D48" s="8"/>
      <c r="E48" s="9" t="s">
        <v>137</v>
      </c>
      <c r="F48" s="9">
        <v>3</v>
      </c>
      <c r="G48" s="8"/>
      <c r="H48" s="8"/>
      <c r="I48" s="8"/>
      <c r="J48" s="8"/>
      <c r="K48" s="8"/>
    </row>
    <row r="49" spans="2:11" ht="39.950000000000003" customHeight="1" x14ac:dyDescent="0.25">
      <c r="B49" s="1">
        <v>43</v>
      </c>
      <c r="C49" s="7" t="s">
        <v>49</v>
      </c>
      <c r="D49" s="8"/>
      <c r="E49" s="9" t="s">
        <v>137</v>
      </c>
      <c r="F49" s="9">
        <v>26</v>
      </c>
      <c r="G49" s="8"/>
      <c r="H49" s="8"/>
      <c r="I49" s="8"/>
      <c r="J49" s="8"/>
      <c r="K49" s="8"/>
    </row>
    <row r="50" spans="2:11" ht="39.950000000000003" customHeight="1" x14ac:dyDescent="0.25">
      <c r="B50" s="1">
        <v>44</v>
      </c>
      <c r="C50" s="7" t="s">
        <v>50</v>
      </c>
      <c r="D50" s="8"/>
      <c r="E50" s="9" t="s">
        <v>137</v>
      </c>
      <c r="F50" s="9">
        <v>30</v>
      </c>
      <c r="G50" s="8"/>
      <c r="H50" s="8"/>
      <c r="I50" s="8"/>
      <c r="J50" s="8"/>
      <c r="K50" s="8"/>
    </row>
    <row r="51" spans="2:11" ht="39.950000000000003" customHeight="1" x14ac:dyDescent="0.25">
      <c r="B51" s="1">
        <v>45</v>
      </c>
      <c r="C51" s="7" t="s">
        <v>51</v>
      </c>
      <c r="D51" s="8"/>
      <c r="E51" s="9" t="s">
        <v>137</v>
      </c>
      <c r="F51" s="9">
        <v>2</v>
      </c>
      <c r="G51" s="8"/>
      <c r="H51" s="8"/>
      <c r="I51" s="8"/>
      <c r="J51" s="8"/>
      <c r="K51" s="8"/>
    </row>
    <row r="52" spans="2:11" ht="75.75" customHeight="1" x14ac:dyDescent="0.25">
      <c r="B52" s="1">
        <v>46</v>
      </c>
      <c r="C52" s="7" t="s">
        <v>52</v>
      </c>
      <c r="D52" s="8"/>
      <c r="E52" s="9" t="s">
        <v>137</v>
      </c>
      <c r="F52" s="9">
        <v>36</v>
      </c>
      <c r="G52" s="8"/>
      <c r="H52" s="8"/>
      <c r="I52" s="8"/>
      <c r="J52" s="8"/>
      <c r="K52" s="8"/>
    </row>
    <row r="53" spans="2:11" ht="39.950000000000003" customHeight="1" x14ac:dyDescent="0.25">
      <c r="B53" s="1">
        <v>47</v>
      </c>
      <c r="C53" s="7" t="s">
        <v>53</v>
      </c>
      <c r="D53" s="8"/>
      <c r="E53" s="9" t="s">
        <v>136</v>
      </c>
      <c r="F53" s="9">
        <f>10+67+5</f>
        <v>82</v>
      </c>
      <c r="G53" s="8"/>
      <c r="H53" s="8"/>
      <c r="I53" s="8"/>
      <c r="J53" s="8"/>
      <c r="K53" s="8"/>
    </row>
    <row r="54" spans="2:11" ht="39.950000000000003" customHeight="1" x14ac:dyDescent="0.25">
      <c r="B54" s="1">
        <v>48</v>
      </c>
      <c r="C54" s="7" t="s">
        <v>54</v>
      </c>
      <c r="D54" s="8"/>
      <c r="E54" s="9" t="s">
        <v>136</v>
      </c>
      <c r="F54" s="9">
        <v>5</v>
      </c>
      <c r="G54" s="8"/>
      <c r="H54" s="8"/>
      <c r="I54" s="8"/>
      <c r="J54" s="8"/>
      <c r="K54" s="8"/>
    </row>
    <row r="55" spans="2:11" ht="60.75" customHeight="1" x14ac:dyDescent="0.25">
      <c r="B55" s="1">
        <v>49</v>
      </c>
      <c r="C55" s="7" t="s">
        <v>55</v>
      </c>
      <c r="D55" s="8"/>
      <c r="E55" s="9" t="s">
        <v>137</v>
      </c>
      <c r="F55" s="9">
        <v>10</v>
      </c>
      <c r="G55" s="8"/>
      <c r="H55" s="8"/>
      <c r="I55" s="8"/>
      <c r="J55" s="8"/>
      <c r="K55" s="8"/>
    </row>
    <row r="56" spans="2:11" ht="39.950000000000003" customHeight="1" x14ac:dyDescent="0.25">
      <c r="B56" s="1">
        <v>50</v>
      </c>
      <c r="C56" s="7" t="s">
        <v>56</v>
      </c>
      <c r="D56" s="8"/>
      <c r="E56" s="9" t="s">
        <v>137</v>
      </c>
      <c r="F56" s="9">
        <v>52</v>
      </c>
      <c r="G56" s="8"/>
      <c r="H56" s="8"/>
      <c r="I56" s="8"/>
      <c r="J56" s="8"/>
      <c r="K56" s="8"/>
    </row>
    <row r="57" spans="2:11" ht="39.950000000000003" customHeight="1" x14ac:dyDescent="0.25">
      <c r="B57" s="1">
        <v>51</v>
      </c>
      <c r="C57" s="7" t="s">
        <v>57</v>
      </c>
      <c r="D57" s="8"/>
      <c r="E57" s="9" t="s">
        <v>137</v>
      </c>
      <c r="F57" s="9">
        <v>4</v>
      </c>
      <c r="G57" s="8"/>
      <c r="H57" s="8"/>
      <c r="I57" s="8"/>
      <c r="J57" s="8"/>
      <c r="K57" s="8"/>
    </row>
    <row r="58" spans="2:11" ht="39.950000000000003" customHeight="1" x14ac:dyDescent="0.25">
      <c r="B58" s="1">
        <v>52</v>
      </c>
      <c r="C58" s="7" t="s">
        <v>58</v>
      </c>
      <c r="D58" s="8"/>
      <c r="E58" s="9" t="s">
        <v>137</v>
      </c>
      <c r="F58" s="9">
        <f>22+20+25+77+1</f>
        <v>145</v>
      </c>
      <c r="G58" s="8"/>
      <c r="H58" s="8"/>
      <c r="I58" s="8"/>
      <c r="J58" s="8"/>
      <c r="K58" s="8"/>
    </row>
    <row r="59" spans="2:11" ht="39.950000000000003" customHeight="1" x14ac:dyDescent="0.25">
      <c r="B59" s="1">
        <v>53</v>
      </c>
      <c r="C59" s="7" t="s">
        <v>59</v>
      </c>
      <c r="D59" s="8"/>
      <c r="E59" s="9" t="s">
        <v>137</v>
      </c>
      <c r="F59" s="9">
        <v>6</v>
      </c>
      <c r="G59" s="8"/>
      <c r="H59" s="8"/>
      <c r="I59" s="8"/>
      <c r="J59" s="8"/>
      <c r="K59" s="8"/>
    </row>
    <row r="60" spans="2:11" ht="39.950000000000003" customHeight="1" x14ac:dyDescent="0.25">
      <c r="B60" s="1">
        <v>54</v>
      </c>
      <c r="C60" s="7" t="s">
        <v>60</v>
      </c>
      <c r="D60" s="8"/>
      <c r="E60" s="9" t="s">
        <v>137</v>
      </c>
      <c r="F60" s="9">
        <v>20</v>
      </c>
      <c r="G60" s="8"/>
      <c r="H60" s="8"/>
      <c r="I60" s="8"/>
      <c r="J60" s="8"/>
      <c r="K60" s="8"/>
    </row>
    <row r="61" spans="2:11" ht="39.950000000000003" customHeight="1" x14ac:dyDescent="0.25">
      <c r="B61" s="1">
        <v>55</v>
      </c>
      <c r="C61" s="7" t="s">
        <v>61</v>
      </c>
      <c r="D61" s="8"/>
      <c r="E61" s="9" t="s">
        <v>137</v>
      </c>
      <c r="F61" s="9">
        <f>5+5</f>
        <v>10</v>
      </c>
      <c r="G61" s="8"/>
      <c r="H61" s="8"/>
      <c r="I61" s="8"/>
      <c r="J61" s="8"/>
      <c r="K61" s="8"/>
    </row>
    <row r="62" spans="2:11" ht="39.950000000000003" customHeight="1" x14ac:dyDescent="0.25">
      <c r="B62" s="1">
        <v>56</v>
      </c>
      <c r="C62" s="7" t="s">
        <v>62</v>
      </c>
      <c r="D62" s="8"/>
      <c r="E62" s="9" t="s">
        <v>136</v>
      </c>
      <c r="F62" s="9">
        <v>15</v>
      </c>
      <c r="G62" s="8"/>
      <c r="H62" s="8"/>
      <c r="I62" s="8"/>
      <c r="J62" s="8"/>
      <c r="K62" s="8"/>
    </row>
    <row r="63" spans="2:11" ht="39.950000000000003" customHeight="1" x14ac:dyDescent="0.25">
      <c r="B63" s="1">
        <v>57</v>
      </c>
      <c r="C63" s="7" t="s">
        <v>63</v>
      </c>
      <c r="D63" s="8"/>
      <c r="E63" s="9" t="s">
        <v>137</v>
      </c>
      <c r="F63" s="9">
        <v>19</v>
      </c>
      <c r="G63" s="8"/>
      <c r="H63" s="8"/>
      <c r="I63" s="8"/>
      <c r="J63" s="8"/>
      <c r="K63" s="8"/>
    </row>
    <row r="64" spans="2:11" ht="39.950000000000003" customHeight="1" x14ac:dyDescent="0.25">
      <c r="B64" s="1">
        <v>58</v>
      </c>
      <c r="C64" s="7" t="s">
        <v>64</v>
      </c>
      <c r="D64" s="8"/>
      <c r="E64" s="9" t="s">
        <v>136</v>
      </c>
      <c r="F64" s="9">
        <v>12</v>
      </c>
      <c r="G64" s="8"/>
      <c r="H64" s="8"/>
      <c r="I64" s="8"/>
      <c r="J64" s="8"/>
      <c r="K64" s="8"/>
    </row>
    <row r="65" spans="2:11" ht="39.950000000000003" customHeight="1" x14ac:dyDescent="0.25">
      <c r="B65" s="1">
        <v>59</v>
      </c>
      <c r="C65" s="7" t="s">
        <v>65</v>
      </c>
      <c r="D65" s="8"/>
      <c r="E65" s="9" t="s">
        <v>136</v>
      </c>
      <c r="F65" s="9">
        <v>12</v>
      </c>
      <c r="G65" s="8"/>
      <c r="H65" s="8"/>
      <c r="I65" s="8"/>
      <c r="J65" s="8"/>
      <c r="K65" s="8"/>
    </row>
    <row r="66" spans="2:11" ht="39.950000000000003" customHeight="1" x14ac:dyDescent="0.25">
      <c r="B66" s="1">
        <v>60</v>
      </c>
      <c r="C66" s="7" t="s">
        <v>66</v>
      </c>
      <c r="D66" s="8"/>
      <c r="E66" s="9" t="s">
        <v>136</v>
      </c>
      <c r="F66" s="9">
        <f>20+10</f>
        <v>30</v>
      </c>
      <c r="G66" s="8"/>
      <c r="H66" s="8"/>
      <c r="I66" s="8"/>
      <c r="J66" s="8"/>
      <c r="K66" s="8"/>
    </row>
    <row r="67" spans="2:11" ht="39.950000000000003" customHeight="1" x14ac:dyDescent="0.25">
      <c r="B67" s="1">
        <v>61</v>
      </c>
      <c r="C67" s="7" t="s">
        <v>67</v>
      </c>
      <c r="D67" s="8"/>
      <c r="E67" s="9" t="s">
        <v>136</v>
      </c>
      <c r="F67" s="9">
        <v>10</v>
      </c>
      <c r="G67" s="8"/>
      <c r="H67" s="8"/>
      <c r="I67" s="8"/>
      <c r="J67" s="8"/>
      <c r="K67" s="8"/>
    </row>
    <row r="68" spans="2:11" ht="39.950000000000003" customHeight="1" x14ac:dyDescent="0.25">
      <c r="B68" s="1">
        <v>62</v>
      </c>
      <c r="C68" s="7" t="s">
        <v>68</v>
      </c>
      <c r="D68" s="8"/>
      <c r="E68" s="9" t="s">
        <v>136</v>
      </c>
      <c r="F68" s="9">
        <v>10</v>
      </c>
      <c r="G68" s="8"/>
      <c r="H68" s="8"/>
      <c r="I68" s="8"/>
      <c r="J68" s="8"/>
      <c r="K68" s="8"/>
    </row>
    <row r="69" spans="2:11" ht="39.950000000000003" customHeight="1" x14ac:dyDescent="0.25">
      <c r="B69" s="1">
        <v>63</v>
      </c>
      <c r="C69" s="7" t="s">
        <v>69</v>
      </c>
      <c r="D69" s="8"/>
      <c r="E69" s="9" t="s">
        <v>136</v>
      </c>
      <c r="F69" s="9">
        <v>10</v>
      </c>
      <c r="G69" s="8"/>
      <c r="H69" s="8"/>
      <c r="I69" s="8"/>
      <c r="J69" s="8"/>
      <c r="K69" s="8"/>
    </row>
    <row r="70" spans="2:11" ht="39.950000000000003" customHeight="1" x14ac:dyDescent="0.25">
      <c r="B70" s="1">
        <v>64</v>
      </c>
      <c r="C70" s="7" t="s">
        <v>70</v>
      </c>
      <c r="D70" s="8"/>
      <c r="E70" s="9" t="s">
        <v>137</v>
      </c>
      <c r="F70" s="9">
        <f>45+6</f>
        <v>51</v>
      </c>
      <c r="G70" s="8"/>
      <c r="H70" s="8"/>
      <c r="I70" s="8"/>
      <c r="J70" s="8"/>
      <c r="K70" s="8"/>
    </row>
    <row r="71" spans="2:11" ht="39.950000000000003" customHeight="1" x14ac:dyDescent="0.25">
      <c r="B71" s="1">
        <v>65</v>
      </c>
      <c r="C71" s="7" t="s">
        <v>71</v>
      </c>
      <c r="D71" s="8"/>
      <c r="E71" s="9" t="s">
        <v>136</v>
      </c>
      <c r="F71" s="9">
        <f>12+2</f>
        <v>14</v>
      </c>
      <c r="G71" s="8"/>
      <c r="H71" s="8"/>
      <c r="I71" s="8"/>
      <c r="J71" s="8"/>
      <c r="K71" s="8"/>
    </row>
    <row r="72" spans="2:11" ht="39.950000000000003" customHeight="1" x14ac:dyDescent="0.25">
      <c r="B72" s="1">
        <v>66</v>
      </c>
      <c r="C72" s="7" t="s">
        <v>72</v>
      </c>
      <c r="D72" s="8"/>
      <c r="E72" s="9" t="s">
        <v>136</v>
      </c>
      <c r="F72" s="9">
        <v>12</v>
      </c>
      <c r="G72" s="8"/>
      <c r="H72" s="8"/>
      <c r="I72" s="8"/>
      <c r="J72" s="8"/>
      <c r="K72" s="8"/>
    </row>
    <row r="73" spans="2:11" ht="39.950000000000003" customHeight="1" x14ac:dyDescent="0.25">
      <c r="B73" s="1">
        <v>67</v>
      </c>
      <c r="C73" s="7" t="s">
        <v>73</v>
      </c>
      <c r="D73" s="8"/>
      <c r="E73" s="9" t="s">
        <v>137</v>
      </c>
      <c r="F73" s="9">
        <f>2+37</f>
        <v>39</v>
      </c>
      <c r="G73" s="8"/>
      <c r="H73" s="8"/>
      <c r="I73" s="8"/>
      <c r="J73" s="8"/>
      <c r="K73" s="8"/>
    </row>
    <row r="74" spans="2:11" ht="39.950000000000003" customHeight="1" x14ac:dyDescent="0.25">
      <c r="B74" s="1">
        <v>68</v>
      </c>
      <c r="C74" s="7" t="s">
        <v>74</v>
      </c>
      <c r="D74" s="8"/>
      <c r="E74" s="9" t="s">
        <v>136</v>
      </c>
      <c r="F74" s="9">
        <v>6</v>
      </c>
      <c r="G74" s="8"/>
      <c r="H74" s="8"/>
      <c r="I74" s="8"/>
      <c r="J74" s="8"/>
      <c r="K74" s="8"/>
    </row>
    <row r="75" spans="2:11" ht="39.950000000000003" customHeight="1" x14ac:dyDescent="0.25">
      <c r="B75" s="1">
        <v>69</v>
      </c>
      <c r="C75" s="7" t="s">
        <v>75</v>
      </c>
      <c r="D75" s="8"/>
      <c r="E75" s="9" t="s">
        <v>136</v>
      </c>
      <c r="F75" s="9">
        <v>2</v>
      </c>
      <c r="G75" s="8"/>
      <c r="H75" s="8"/>
      <c r="I75" s="8"/>
      <c r="J75" s="8"/>
      <c r="K75" s="8"/>
    </row>
    <row r="76" spans="2:11" ht="39.950000000000003" customHeight="1" x14ac:dyDescent="0.25">
      <c r="B76" s="1">
        <v>70</v>
      </c>
      <c r="C76" s="15" t="s">
        <v>76</v>
      </c>
      <c r="D76" s="8"/>
      <c r="E76" s="9" t="s">
        <v>136</v>
      </c>
      <c r="F76" s="9">
        <v>38</v>
      </c>
      <c r="G76" s="8"/>
      <c r="H76" s="8"/>
      <c r="I76" s="8"/>
      <c r="J76" s="8"/>
      <c r="K76" s="8"/>
    </row>
    <row r="77" spans="2:11" ht="39.950000000000003" customHeight="1" x14ac:dyDescent="0.25">
      <c r="B77" s="1">
        <v>71</v>
      </c>
      <c r="C77" s="17" t="s">
        <v>77</v>
      </c>
      <c r="D77" s="14"/>
      <c r="E77" s="9" t="s">
        <v>137</v>
      </c>
      <c r="F77" s="9">
        <v>21</v>
      </c>
      <c r="G77" s="8"/>
      <c r="H77" s="8"/>
      <c r="I77" s="8"/>
      <c r="J77" s="8"/>
      <c r="K77" s="8"/>
    </row>
    <row r="78" spans="2:11" ht="39.950000000000003" customHeight="1" x14ac:dyDescent="0.25">
      <c r="B78" s="1">
        <v>72</v>
      </c>
      <c r="C78" s="18" t="s">
        <v>146</v>
      </c>
      <c r="D78" s="14"/>
      <c r="E78" s="9" t="s">
        <v>137</v>
      </c>
      <c r="F78" s="9">
        <v>2</v>
      </c>
      <c r="G78" s="8"/>
      <c r="H78" s="8"/>
      <c r="I78" s="8"/>
      <c r="J78" s="8"/>
      <c r="K78" s="8"/>
    </row>
    <row r="79" spans="2:11" ht="39.950000000000003" customHeight="1" x14ac:dyDescent="0.25">
      <c r="B79" s="1">
        <v>73</v>
      </c>
      <c r="C79" s="18" t="s">
        <v>147</v>
      </c>
      <c r="D79" s="14"/>
      <c r="E79" s="9" t="s">
        <v>137</v>
      </c>
      <c r="F79" s="9">
        <v>1</v>
      </c>
      <c r="G79" s="8"/>
      <c r="H79" s="8"/>
      <c r="I79" s="8"/>
      <c r="J79" s="8"/>
      <c r="K79" s="8"/>
    </row>
    <row r="80" spans="2:11" ht="39.950000000000003" customHeight="1" x14ac:dyDescent="0.25">
      <c r="B80" s="1">
        <v>74</v>
      </c>
      <c r="C80" s="18" t="s">
        <v>148</v>
      </c>
      <c r="D80" s="14"/>
      <c r="E80" s="9" t="s">
        <v>137</v>
      </c>
      <c r="F80" s="9">
        <v>1</v>
      </c>
      <c r="G80" s="8"/>
      <c r="H80" s="8"/>
      <c r="I80" s="8"/>
      <c r="J80" s="8"/>
      <c r="K80" s="8"/>
    </row>
    <row r="81" spans="2:11" ht="39.950000000000003" customHeight="1" x14ac:dyDescent="0.25">
      <c r="B81" s="1">
        <v>75</v>
      </c>
      <c r="C81" s="17" t="s">
        <v>78</v>
      </c>
      <c r="D81" s="14"/>
      <c r="E81" s="9" t="s">
        <v>136</v>
      </c>
      <c r="F81" s="9">
        <v>60</v>
      </c>
      <c r="G81" s="8"/>
      <c r="H81" s="8"/>
      <c r="I81" s="8"/>
      <c r="J81" s="8"/>
      <c r="K81" s="8"/>
    </row>
    <row r="82" spans="2:11" ht="39.950000000000003" customHeight="1" x14ac:dyDescent="0.25">
      <c r="B82" s="1">
        <v>76</v>
      </c>
      <c r="C82" s="16" t="s">
        <v>79</v>
      </c>
      <c r="D82" s="8"/>
      <c r="E82" s="9" t="s">
        <v>136</v>
      </c>
      <c r="F82" s="9">
        <v>51</v>
      </c>
      <c r="G82" s="8"/>
      <c r="H82" s="8"/>
      <c r="I82" s="8"/>
      <c r="J82" s="8"/>
      <c r="K82" s="8"/>
    </row>
    <row r="83" spans="2:11" ht="39.950000000000003" customHeight="1" x14ac:dyDescent="0.25">
      <c r="B83" s="1">
        <v>77</v>
      </c>
      <c r="C83" s="7" t="s">
        <v>80</v>
      </c>
      <c r="D83" s="8"/>
      <c r="E83" s="9" t="s">
        <v>136</v>
      </c>
      <c r="F83" s="9">
        <f>19+20+20+24+670</f>
        <v>753</v>
      </c>
      <c r="G83" s="8"/>
      <c r="H83" s="8"/>
      <c r="I83" s="8"/>
      <c r="J83" s="8"/>
      <c r="K83" s="8"/>
    </row>
    <row r="84" spans="2:11" ht="39.950000000000003" customHeight="1" x14ac:dyDescent="0.25">
      <c r="B84" s="1">
        <v>78</v>
      </c>
      <c r="C84" s="7" t="s">
        <v>81</v>
      </c>
      <c r="D84" s="8"/>
      <c r="E84" s="9" t="s">
        <v>138</v>
      </c>
      <c r="F84" s="9">
        <v>2</v>
      </c>
      <c r="G84" s="8"/>
      <c r="H84" s="8"/>
      <c r="I84" s="8"/>
      <c r="J84" s="8"/>
      <c r="K84" s="8"/>
    </row>
    <row r="85" spans="2:11" ht="39.950000000000003" customHeight="1" x14ac:dyDescent="0.25">
      <c r="B85" s="1">
        <v>79</v>
      </c>
      <c r="C85" s="7" t="s">
        <v>82</v>
      </c>
      <c r="D85" s="8"/>
      <c r="E85" s="9" t="s">
        <v>138</v>
      </c>
      <c r="F85" s="9">
        <v>13</v>
      </c>
      <c r="G85" s="8"/>
      <c r="H85" s="8"/>
      <c r="I85" s="8"/>
      <c r="J85" s="8"/>
      <c r="K85" s="8"/>
    </row>
    <row r="86" spans="2:11" ht="39.950000000000003" customHeight="1" x14ac:dyDescent="0.25">
      <c r="B86" s="1">
        <v>80</v>
      </c>
      <c r="C86" s="7" t="s">
        <v>83</v>
      </c>
      <c r="D86" s="8"/>
      <c r="E86" s="9" t="s">
        <v>138</v>
      </c>
      <c r="F86" s="9">
        <f>20+25+200+4+178+5+30</f>
        <v>462</v>
      </c>
      <c r="G86" s="8"/>
      <c r="H86" s="8"/>
      <c r="I86" s="8"/>
      <c r="J86" s="8"/>
      <c r="K86" s="8"/>
    </row>
    <row r="87" spans="2:11" ht="39.950000000000003" customHeight="1" x14ac:dyDescent="0.25">
      <c r="B87" s="1">
        <v>81</v>
      </c>
      <c r="C87" s="7" t="s">
        <v>84</v>
      </c>
      <c r="D87" s="8"/>
      <c r="E87" s="9" t="s">
        <v>137</v>
      </c>
      <c r="F87" s="9">
        <v>32</v>
      </c>
      <c r="G87" s="8"/>
      <c r="H87" s="8"/>
      <c r="I87" s="8"/>
      <c r="J87" s="8"/>
      <c r="K87" s="8"/>
    </row>
    <row r="88" spans="2:11" ht="39.950000000000003" customHeight="1" x14ac:dyDescent="0.25">
      <c r="B88" s="1">
        <v>82</v>
      </c>
      <c r="C88" s="7" t="s">
        <v>85</v>
      </c>
      <c r="D88" s="8"/>
      <c r="E88" s="9" t="s">
        <v>137</v>
      </c>
      <c r="F88" s="9">
        <f>1+63</f>
        <v>64</v>
      </c>
      <c r="G88" s="8"/>
      <c r="H88" s="8"/>
      <c r="I88" s="8"/>
      <c r="J88" s="8"/>
      <c r="K88" s="8"/>
    </row>
    <row r="89" spans="2:11" ht="39.950000000000003" customHeight="1" x14ac:dyDescent="0.25">
      <c r="B89" s="1">
        <v>83</v>
      </c>
      <c r="C89" s="7" t="s">
        <v>86</v>
      </c>
      <c r="D89" s="8"/>
      <c r="E89" s="9" t="s">
        <v>137</v>
      </c>
      <c r="F89" s="9">
        <v>12</v>
      </c>
      <c r="G89" s="8"/>
      <c r="H89" s="8"/>
      <c r="I89" s="8"/>
      <c r="J89" s="8"/>
      <c r="K89" s="8"/>
    </row>
    <row r="90" spans="2:11" ht="39.950000000000003" customHeight="1" x14ac:dyDescent="0.25">
      <c r="B90" s="1">
        <v>84</v>
      </c>
      <c r="C90" s="7" t="s">
        <v>87</v>
      </c>
      <c r="D90" s="8"/>
      <c r="E90" s="9" t="s">
        <v>136</v>
      </c>
      <c r="F90" s="9">
        <v>2</v>
      </c>
      <c r="G90" s="8"/>
      <c r="H90" s="8"/>
      <c r="I90" s="8"/>
      <c r="J90" s="8"/>
      <c r="K90" s="8"/>
    </row>
    <row r="91" spans="2:11" ht="39.950000000000003" customHeight="1" x14ac:dyDescent="0.25">
      <c r="B91" s="1">
        <v>85</v>
      </c>
      <c r="C91" s="7" t="s">
        <v>88</v>
      </c>
      <c r="D91" s="8"/>
      <c r="E91" s="9" t="s">
        <v>136</v>
      </c>
      <c r="F91" s="9">
        <f>10+20</f>
        <v>30</v>
      </c>
      <c r="G91" s="8"/>
      <c r="H91" s="8"/>
      <c r="I91" s="8"/>
      <c r="J91" s="8"/>
      <c r="K91" s="8"/>
    </row>
    <row r="92" spans="2:11" ht="39.950000000000003" customHeight="1" x14ac:dyDescent="0.25">
      <c r="B92" s="1">
        <v>86</v>
      </c>
      <c r="C92" s="7" t="s">
        <v>88</v>
      </c>
      <c r="D92" s="8"/>
      <c r="E92" s="9" t="s">
        <v>136</v>
      </c>
      <c r="F92" s="9">
        <v>5</v>
      </c>
      <c r="G92" s="8"/>
      <c r="H92" s="8"/>
      <c r="I92" s="8"/>
      <c r="J92" s="8"/>
      <c r="K92" s="8"/>
    </row>
    <row r="93" spans="2:11" ht="39.950000000000003" customHeight="1" x14ac:dyDescent="0.25">
      <c r="B93" s="1">
        <v>87</v>
      </c>
      <c r="C93" s="7" t="s">
        <v>89</v>
      </c>
      <c r="D93" s="8"/>
      <c r="E93" s="9" t="s">
        <v>137</v>
      </c>
      <c r="F93" s="9">
        <v>2</v>
      </c>
      <c r="G93" s="8"/>
      <c r="H93" s="8"/>
      <c r="I93" s="8"/>
      <c r="J93" s="8"/>
      <c r="K93" s="8"/>
    </row>
    <row r="94" spans="2:11" ht="39.950000000000003" customHeight="1" x14ac:dyDescent="0.25">
      <c r="B94" s="1">
        <v>88</v>
      </c>
      <c r="C94" s="7" t="s">
        <v>90</v>
      </c>
      <c r="D94" s="8"/>
      <c r="E94" s="9" t="s">
        <v>137</v>
      </c>
      <c r="F94" s="9">
        <f>7+4</f>
        <v>11</v>
      </c>
      <c r="G94" s="8"/>
      <c r="H94" s="8"/>
      <c r="I94" s="8"/>
      <c r="J94" s="8"/>
      <c r="K94" s="8"/>
    </row>
    <row r="95" spans="2:11" ht="39.950000000000003" customHeight="1" x14ac:dyDescent="0.25">
      <c r="B95" s="1">
        <v>89</v>
      </c>
      <c r="C95" s="7" t="s">
        <v>91</v>
      </c>
      <c r="D95" s="8"/>
      <c r="E95" s="9" t="s">
        <v>137</v>
      </c>
      <c r="F95" s="9">
        <v>11</v>
      </c>
      <c r="G95" s="8"/>
      <c r="H95" s="8"/>
      <c r="I95" s="8"/>
      <c r="J95" s="8"/>
      <c r="K95" s="8"/>
    </row>
    <row r="96" spans="2:11" ht="39.950000000000003" customHeight="1" x14ac:dyDescent="0.25">
      <c r="B96" s="1">
        <v>90</v>
      </c>
      <c r="C96" s="7" t="s">
        <v>92</v>
      </c>
      <c r="D96" s="8"/>
      <c r="E96" s="9" t="s">
        <v>136</v>
      </c>
      <c r="F96" s="9">
        <v>6</v>
      </c>
      <c r="G96" s="8"/>
      <c r="H96" s="8"/>
      <c r="I96" s="8"/>
      <c r="J96" s="8"/>
      <c r="K96" s="8"/>
    </row>
    <row r="97" spans="2:11" ht="39.950000000000003" customHeight="1" x14ac:dyDescent="0.25">
      <c r="B97" s="1">
        <v>91</v>
      </c>
      <c r="C97" s="7" t="s">
        <v>93</v>
      </c>
      <c r="D97" s="8"/>
      <c r="E97" s="9" t="s">
        <v>136</v>
      </c>
      <c r="F97" s="9">
        <f>17+10+5+10</f>
        <v>42</v>
      </c>
      <c r="G97" s="8"/>
      <c r="H97" s="8"/>
      <c r="I97" s="8"/>
      <c r="J97" s="8"/>
      <c r="K97" s="8"/>
    </row>
    <row r="98" spans="2:11" ht="39.950000000000003" customHeight="1" x14ac:dyDescent="0.25">
      <c r="B98" s="1">
        <v>92</v>
      </c>
      <c r="C98" s="7" t="s">
        <v>94</v>
      </c>
      <c r="D98" s="8"/>
      <c r="E98" s="9" t="s">
        <v>136</v>
      </c>
      <c r="F98" s="9">
        <f>15+13+10+10+10</f>
        <v>58</v>
      </c>
      <c r="G98" s="8"/>
      <c r="H98" s="8"/>
      <c r="I98" s="8"/>
      <c r="J98" s="8"/>
      <c r="K98" s="8"/>
    </row>
    <row r="99" spans="2:11" ht="39.950000000000003" customHeight="1" x14ac:dyDescent="0.25">
      <c r="B99" s="1">
        <v>93</v>
      </c>
      <c r="C99" s="7" t="s">
        <v>95</v>
      </c>
      <c r="D99" s="8"/>
      <c r="E99" s="9" t="s">
        <v>136</v>
      </c>
      <c r="F99" s="9">
        <f>17+10+5+20</f>
        <v>52</v>
      </c>
      <c r="G99" s="8"/>
      <c r="H99" s="8"/>
      <c r="I99" s="8"/>
      <c r="J99" s="8"/>
      <c r="K99" s="8"/>
    </row>
    <row r="100" spans="2:11" ht="39.950000000000003" customHeight="1" x14ac:dyDescent="0.25">
      <c r="B100" s="1">
        <v>94</v>
      </c>
      <c r="C100" s="7" t="s">
        <v>96</v>
      </c>
      <c r="D100" s="8"/>
      <c r="E100" s="9" t="s">
        <v>136</v>
      </c>
      <c r="F100" s="9">
        <f>17+10+5+10+5</f>
        <v>47</v>
      </c>
      <c r="G100" s="8"/>
      <c r="H100" s="8"/>
      <c r="I100" s="8"/>
      <c r="J100" s="8"/>
      <c r="K100" s="8"/>
    </row>
    <row r="101" spans="2:11" ht="39.950000000000003" customHeight="1" x14ac:dyDescent="0.25">
      <c r="B101" s="1">
        <v>95</v>
      </c>
      <c r="C101" s="7" t="s">
        <v>97</v>
      </c>
      <c r="D101" s="8"/>
      <c r="E101" s="9" t="s">
        <v>136</v>
      </c>
      <c r="F101" s="9">
        <f>5+20+10+40+30+5</f>
        <v>110</v>
      </c>
      <c r="G101" s="8"/>
      <c r="H101" s="8"/>
      <c r="I101" s="8"/>
      <c r="J101" s="8"/>
      <c r="K101" s="8"/>
    </row>
    <row r="102" spans="2:11" ht="39.950000000000003" customHeight="1" x14ac:dyDescent="0.25">
      <c r="B102" s="1">
        <v>96</v>
      </c>
      <c r="C102" s="7" t="s">
        <v>98</v>
      </c>
      <c r="D102" s="8"/>
      <c r="E102" s="9" t="s">
        <v>136</v>
      </c>
      <c r="F102" s="9">
        <f>100+100+380</f>
        <v>580</v>
      </c>
      <c r="G102" s="8"/>
      <c r="H102" s="8"/>
      <c r="I102" s="8"/>
      <c r="J102" s="8"/>
      <c r="K102" s="8"/>
    </row>
    <row r="103" spans="2:11" ht="39.950000000000003" customHeight="1" x14ac:dyDescent="0.25">
      <c r="B103" s="1">
        <v>97</v>
      </c>
      <c r="C103" s="7" t="s">
        <v>99</v>
      </c>
      <c r="D103" s="8"/>
      <c r="E103" s="9" t="s">
        <v>137</v>
      </c>
      <c r="F103" s="9">
        <v>24</v>
      </c>
      <c r="G103" s="8"/>
      <c r="H103" s="8"/>
      <c r="I103" s="8"/>
      <c r="J103" s="8"/>
      <c r="K103" s="8"/>
    </row>
    <row r="104" spans="2:11" ht="39.950000000000003" customHeight="1" x14ac:dyDescent="0.25">
      <c r="B104" s="1">
        <v>98</v>
      </c>
      <c r="C104" s="7" t="s">
        <v>100</v>
      </c>
      <c r="D104" s="8"/>
      <c r="E104" s="9" t="s">
        <v>137</v>
      </c>
      <c r="F104" s="9">
        <f>9+20+10+13+2+3</f>
        <v>57</v>
      </c>
      <c r="G104" s="8"/>
      <c r="H104" s="8"/>
      <c r="I104" s="8"/>
      <c r="J104" s="8"/>
      <c r="K104" s="8"/>
    </row>
    <row r="105" spans="2:11" ht="39.950000000000003" customHeight="1" x14ac:dyDescent="0.25">
      <c r="B105" s="1">
        <v>99</v>
      </c>
      <c r="C105" s="7" t="s">
        <v>101</v>
      </c>
      <c r="D105" s="8"/>
      <c r="E105" s="9" t="s">
        <v>137</v>
      </c>
      <c r="F105" s="9">
        <f>1+20+5</f>
        <v>26</v>
      </c>
      <c r="G105" s="8"/>
      <c r="H105" s="8"/>
      <c r="I105" s="8"/>
      <c r="J105" s="8"/>
      <c r="K105" s="8"/>
    </row>
    <row r="106" spans="2:11" ht="39.950000000000003" customHeight="1" x14ac:dyDescent="0.25">
      <c r="B106" s="1">
        <v>100</v>
      </c>
      <c r="C106" s="7" t="s">
        <v>102</v>
      </c>
      <c r="D106" s="8"/>
      <c r="E106" s="9" t="s">
        <v>137</v>
      </c>
      <c r="F106" s="9">
        <v>5</v>
      </c>
      <c r="G106" s="8"/>
      <c r="H106" s="8"/>
      <c r="I106" s="8"/>
      <c r="J106" s="8"/>
      <c r="K106" s="8"/>
    </row>
    <row r="107" spans="2:11" ht="39.950000000000003" customHeight="1" x14ac:dyDescent="0.25">
      <c r="B107" s="1">
        <v>101</v>
      </c>
      <c r="C107" s="7" t="s">
        <v>103</v>
      </c>
      <c r="D107" s="8"/>
      <c r="E107" s="9" t="s">
        <v>136</v>
      </c>
      <c r="F107" s="9">
        <v>10</v>
      </c>
      <c r="G107" s="8"/>
      <c r="H107" s="8"/>
      <c r="I107" s="8"/>
      <c r="J107" s="8"/>
      <c r="K107" s="8"/>
    </row>
    <row r="108" spans="2:11" ht="39.950000000000003" customHeight="1" x14ac:dyDescent="0.25">
      <c r="B108" s="1">
        <v>102</v>
      </c>
      <c r="C108" s="7" t="s">
        <v>104</v>
      </c>
      <c r="D108" s="8"/>
      <c r="E108" s="9" t="s">
        <v>137</v>
      </c>
      <c r="F108" s="9">
        <v>11</v>
      </c>
      <c r="G108" s="8"/>
      <c r="H108" s="8"/>
      <c r="I108" s="8"/>
      <c r="J108" s="8"/>
      <c r="K108" s="8"/>
    </row>
    <row r="109" spans="2:11" ht="39.950000000000003" customHeight="1" x14ac:dyDescent="0.25">
      <c r="B109" s="1">
        <v>103</v>
      </c>
      <c r="C109" s="7" t="s">
        <v>105</v>
      </c>
      <c r="D109" s="8"/>
      <c r="E109" s="9" t="s">
        <v>137</v>
      </c>
      <c r="F109" s="9">
        <f>2+1+1+16+1</f>
        <v>21</v>
      </c>
      <c r="G109" s="8"/>
      <c r="H109" s="8"/>
      <c r="I109" s="8"/>
      <c r="J109" s="8"/>
      <c r="K109" s="8"/>
    </row>
    <row r="110" spans="2:11" ht="39.950000000000003" customHeight="1" x14ac:dyDescent="0.25">
      <c r="B110" s="1">
        <v>104</v>
      </c>
      <c r="C110" s="7" t="s">
        <v>106</v>
      </c>
      <c r="D110" s="8"/>
      <c r="E110" s="9" t="s">
        <v>136</v>
      </c>
      <c r="F110" s="9">
        <v>12</v>
      </c>
      <c r="G110" s="8"/>
      <c r="H110" s="8"/>
      <c r="I110" s="8"/>
      <c r="J110" s="8"/>
      <c r="K110" s="8"/>
    </row>
    <row r="111" spans="2:11" ht="39.950000000000003" customHeight="1" x14ac:dyDescent="0.25">
      <c r="B111" s="1">
        <v>105</v>
      </c>
      <c r="C111" s="7" t="s">
        <v>107</v>
      </c>
      <c r="D111" s="8"/>
      <c r="E111" s="9" t="s">
        <v>136</v>
      </c>
      <c r="F111" s="9">
        <f>30+20+20+10</f>
        <v>80</v>
      </c>
      <c r="G111" s="8"/>
      <c r="H111" s="8"/>
      <c r="I111" s="8"/>
      <c r="J111" s="8"/>
      <c r="K111" s="8"/>
    </row>
    <row r="112" spans="2:11" ht="39.950000000000003" customHeight="1" x14ac:dyDescent="0.25">
      <c r="B112" s="1">
        <v>106</v>
      </c>
      <c r="C112" s="7" t="s">
        <v>108</v>
      </c>
      <c r="D112" s="8"/>
      <c r="E112" s="9" t="s">
        <v>136</v>
      </c>
      <c r="F112" s="9">
        <v>10</v>
      </c>
      <c r="G112" s="8"/>
      <c r="H112" s="8"/>
      <c r="I112" s="8"/>
      <c r="J112" s="8"/>
      <c r="K112" s="8"/>
    </row>
    <row r="113" spans="2:11" ht="39.950000000000003" customHeight="1" x14ac:dyDescent="0.25">
      <c r="B113" s="1">
        <v>107</v>
      </c>
      <c r="C113" s="7" t="s">
        <v>109</v>
      </c>
      <c r="D113" s="8"/>
      <c r="E113" s="9" t="s">
        <v>136</v>
      </c>
      <c r="F113" s="9">
        <v>5</v>
      </c>
      <c r="G113" s="8"/>
      <c r="H113" s="8"/>
      <c r="I113" s="8"/>
      <c r="J113" s="8"/>
      <c r="K113" s="8"/>
    </row>
    <row r="114" spans="2:11" ht="39.950000000000003" customHeight="1" x14ac:dyDescent="0.25">
      <c r="B114" s="1">
        <v>108</v>
      </c>
      <c r="C114" s="7" t="s">
        <v>110</v>
      </c>
      <c r="D114" s="8"/>
      <c r="E114" s="9" t="s">
        <v>136</v>
      </c>
      <c r="F114" s="9">
        <v>5</v>
      </c>
      <c r="G114" s="8"/>
      <c r="H114" s="8"/>
      <c r="I114" s="8"/>
      <c r="J114" s="8"/>
      <c r="K114" s="8"/>
    </row>
    <row r="115" spans="2:11" ht="39.950000000000003" customHeight="1" x14ac:dyDescent="0.25">
      <c r="B115" s="1">
        <v>109</v>
      </c>
      <c r="C115" s="7" t="s">
        <v>143</v>
      </c>
      <c r="D115" s="8"/>
      <c r="E115" s="9" t="s">
        <v>136</v>
      </c>
      <c r="F115" s="9">
        <f>25+300</f>
        <v>325</v>
      </c>
      <c r="G115" s="8"/>
      <c r="H115" s="8"/>
      <c r="I115" s="8"/>
      <c r="J115" s="8"/>
      <c r="K115" s="8"/>
    </row>
    <row r="116" spans="2:11" ht="39.950000000000003" customHeight="1" x14ac:dyDescent="0.25">
      <c r="B116" s="1">
        <v>110</v>
      </c>
      <c r="C116" s="7" t="s">
        <v>111</v>
      </c>
      <c r="D116" s="8"/>
      <c r="E116" s="9" t="s">
        <v>136</v>
      </c>
      <c r="F116" s="9">
        <f>300+100</f>
        <v>400</v>
      </c>
      <c r="G116" s="8"/>
      <c r="H116" s="8"/>
      <c r="I116" s="8"/>
      <c r="J116" s="8"/>
      <c r="K116" s="8"/>
    </row>
    <row r="117" spans="2:11" ht="39.950000000000003" customHeight="1" x14ac:dyDescent="0.25">
      <c r="B117" s="1">
        <v>111</v>
      </c>
      <c r="C117" s="7" t="s">
        <v>112</v>
      </c>
      <c r="D117" s="8"/>
      <c r="E117" s="9" t="s">
        <v>136</v>
      </c>
      <c r="F117" s="9">
        <v>30</v>
      </c>
      <c r="G117" s="8"/>
      <c r="H117" s="8"/>
      <c r="I117" s="8"/>
      <c r="J117" s="8"/>
      <c r="K117" s="8"/>
    </row>
    <row r="118" spans="2:11" ht="39.950000000000003" customHeight="1" x14ac:dyDescent="0.25">
      <c r="B118" s="1">
        <v>112</v>
      </c>
      <c r="C118" s="7" t="s">
        <v>113</v>
      </c>
      <c r="D118" s="8"/>
      <c r="E118" s="9" t="s">
        <v>136</v>
      </c>
      <c r="F118" s="9">
        <v>40</v>
      </c>
      <c r="G118" s="8"/>
      <c r="H118" s="8"/>
      <c r="I118" s="8"/>
      <c r="J118" s="8"/>
      <c r="K118" s="8"/>
    </row>
    <row r="119" spans="2:11" ht="39.950000000000003" customHeight="1" x14ac:dyDescent="0.25">
      <c r="B119" s="1">
        <v>113</v>
      </c>
      <c r="C119" s="7" t="s">
        <v>114</v>
      </c>
      <c r="D119" s="8"/>
      <c r="E119" s="9" t="s">
        <v>136</v>
      </c>
      <c r="F119" s="9">
        <v>40</v>
      </c>
      <c r="G119" s="8"/>
      <c r="H119" s="8"/>
      <c r="I119" s="8"/>
      <c r="J119" s="8"/>
      <c r="K119" s="8"/>
    </row>
    <row r="120" spans="2:11" ht="39.950000000000003" customHeight="1" x14ac:dyDescent="0.25">
      <c r="B120" s="1">
        <v>114</v>
      </c>
      <c r="C120" s="7" t="s">
        <v>115</v>
      </c>
      <c r="D120" s="8"/>
      <c r="E120" s="9" t="s">
        <v>136</v>
      </c>
      <c r="F120" s="9">
        <v>40</v>
      </c>
      <c r="G120" s="8"/>
      <c r="H120" s="8"/>
      <c r="I120" s="8"/>
      <c r="J120" s="8"/>
      <c r="K120" s="8"/>
    </row>
    <row r="121" spans="2:11" ht="39.950000000000003" customHeight="1" x14ac:dyDescent="0.25">
      <c r="B121" s="1">
        <v>115</v>
      </c>
      <c r="C121" s="7" t="s">
        <v>116</v>
      </c>
      <c r="D121" s="8"/>
      <c r="E121" s="9" t="s">
        <v>136</v>
      </c>
      <c r="F121" s="9">
        <f>25+20+100</f>
        <v>145</v>
      </c>
      <c r="G121" s="8"/>
      <c r="H121" s="8"/>
      <c r="I121" s="8"/>
      <c r="J121" s="8"/>
      <c r="K121" s="8"/>
    </row>
    <row r="122" spans="2:11" ht="39.950000000000003" customHeight="1" x14ac:dyDescent="0.25">
      <c r="B122" s="1">
        <v>116</v>
      </c>
      <c r="C122" s="7" t="s">
        <v>117</v>
      </c>
      <c r="D122" s="8"/>
      <c r="E122" s="9" t="s">
        <v>136</v>
      </c>
      <c r="F122" s="9">
        <v>16</v>
      </c>
      <c r="G122" s="8"/>
      <c r="H122" s="8"/>
      <c r="I122" s="8"/>
      <c r="J122" s="8"/>
      <c r="K122" s="8"/>
    </row>
    <row r="123" spans="2:11" ht="39.950000000000003" customHeight="1" x14ac:dyDescent="0.25">
      <c r="B123" s="1">
        <v>117</v>
      </c>
      <c r="C123" s="7" t="s">
        <v>118</v>
      </c>
      <c r="D123" s="8"/>
      <c r="E123" s="9" t="s">
        <v>136</v>
      </c>
      <c r="F123" s="9">
        <v>5</v>
      </c>
      <c r="G123" s="8"/>
      <c r="H123" s="8"/>
      <c r="I123" s="8"/>
      <c r="J123" s="8"/>
      <c r="K123" s="8"/>
    </row>
    <row r="124" spans="2:11" ht="39.950000000000003" customHeight="1" x14ac:dyDescent="0.25">
      <c r="B124" s="1">
        <v>118</v>
      </c>
      <c r="C124" s="7" t="s">
        <v>119</v>
      </c>
      <c r="D124" s="8"/>
      <c r="E124" s="9" t="s">
        <v>136</v>
      </c>
      <c r="F124" s="9">
        <f>10+53</f>
        <v>63</v>
      </c>
      <c r="G124" s="8"/>
      <c r="H124" s="8"/>
      <c r="I124" s="8"/>
      <c r="J124" s="8"/>
      <c r="K124" s="8"/>
    </row>
    <row r="125" spans="2:11" ht="39.950000000000003" customHeight="1" x14ac:dyDescent="0.25">
      <c r="B125" s="1">
        <v>119</v>
      </c>
      <c r="C125" s="7" t="s">
        <v>120</v>
      </c>
      <c r="D125" s="8"/>
      <c r="E125" s="9" t="s">
        <v>136</v>
      </c>
      <c r="F125" s="9">
        <v>1</v>
      </c>
      <c r="G125" s="8"/>
      <c r="H125" s="8"/>
      <c r="I125" s="8"/>
      <c r="J125" s="8"/>
      <c r="K125" s="8"/>
    </row>
    <row r="126" spans="2:11" ht="39.950000000000003" customHeight="1" x14ac:dyDescent="0.25">
      <c r="B126" s="1">
        <v>120</v>
      </c>
      <c r="C126" s="7" t="s">
        <v>121</v>
      </c>
      <c r="D126" s="8"/>
      <c r="E126" s="9" t="s">
        <v>136</v>
      </c>
      <c r="F126" s="9">
        <v>4</v>
      </c>
      <c r="G126" s="8"/>
      <c r="H126" s="8"/>
      <c r="I126" s="8"/>
      <c r="J126" s="8"/>
      <c r="K126" s="8"/>
    </row>
    <row r="127" spans="2:11" ht="39.950000000000003" customHeight="1" x14ac:dyDescent="0.25">
      <c r="B127" s="1">
        <v>121</v>
      </c>
      <c r="C127" s="7" t="s">
        <v>122</v>
      </c>
      <c r="D127" s="8"/>
      <c r="E127" s="9" t="s">
        <v>136</v>
      </c>
      <c r="F127" s="9">
        <f>10+153</f>
        <v>163</v>
      </c>
      <c r="G127" s="8"/>
      <c r="H127" s="8"/>
      <c r="I127" s="8"/>
      <c r="J127" s="8"/>
      <c r="K127" s="8"/>
    </row>
    <row r="128" spans="2:11" ht="39.950000000000003" customHeight="1" x14ac:dyDescent="0.25">
      <c r="B128" s="1">
        <v>122</v>
      </c>
      <c r="C128" s="7" t="s">
        <v>123</v>
      </c>
      <c r="D128" s="8"/>
      <c r="E128" s="9" t="s">
        <v>137</v>
      </c>
      <c r="F128" s="9">
        <v>10</v>
      </c>
      <c r="G128" s="8"/>
      <c r="H128" s="8"/>
      <c r="I128" s="8"/>
      <c r="J128" s="8"/>
      <c r="K128" s="8"/>
    </row>
    <row r="129" spans="2:11" ht="39.950000000000003" customHeight="1" x14ac:dyDescent="0.25">
      <c r="B129" s="1">
        <v>123</v>
      </c>
      <c r="C129" s="7" t="s">
        <v>124</v>
      </c>
      <c r="D129" s="8"/>
      <c r="E129" s="9" t="s">
        <v>137</v>
      </c>
      <c r="F129" s="9">
        <f>4+3+4+41</f>
        <v>52</v>
      </c>
      <c r="G129" s="8"/>
      <c r="H129" s="8"/>
      <c r="I129" s="8"/>
      <c r="J129" s="8"/>
      <c r="K129" s="8"/>
    </row>
    <row r="130" spans="2:11" ht="39.950000000000003" customHeight="1" x14ac:dyDescent="0.25">
      <c r="B130" s="1">
        <v>124</v>
      </c>
      <c r="C130" s="7" t="s">
        <v>125</v>
      </c>
      <c r="D130" s="8"/>
      <c r="E130" s="9" t="s">
        <v>137</v>
      </c>
      <c r="F130" s="9">
        <v>5</v>
      </c>
      <c r="G130" s="8"/>
      <c r="H130" s="8"/>
      <c r="I130" s="8"/>
      <c r="J130" s="8"/>
      <c r="K130" s="8"/>
    </row>
    <row r="131" spans="2:11" ht="39.950000000000003" customHeight="1" x14ac:dyDescent="0.25">
      <c r="B131" s="1">
        <v>125</v>
      </c>
      <c r="C131" s="7" t="s">
        <v>126</v>
      </c>
      <c r="D131" s="8"/>
      <c r="E131" s="9" t="s">
        <v>137</v>
      </c>
      <c r="F131" s="9">
        <f>1+2</f>
        <v>3</v>
      </c>
      <c r="G131" s="8"/>
      <c r="H131" s="8"/>
      <c r="I131" s="8"/>
      <c r="J131" s="8"/>
      <c r="K131" s="8"/>
    </row>
    <row r="132" spans="2:11" ht="39.950000000000003" customHeight="1" x14ac:dyDescent="0.25">
      <c r="B132" s="1">
        <v>126</v>
      </c>
      <c r="C132" s="7" t="s">
        <v>127</v>
      </c>
      <c r="D132" s="8"/>
      <c r="E132" s="9" t="s">
        <v>136</v>
      </c>
      <c r="F132" s="9">
        <v>10</v>
      </c>
      <c r="G132" s="8"/>
      <c r="H132" s="8"/>
      <c r="I132" s="8"/>
      <c r="J132" s="8"/>
      <c r="K132" s="8"/>
    </row>
    <row r="133" spans="2:11" ht="39.950000000000003" customHeight="1" x14ac:dyDescent="0.25">
      <c r="B133" s="1">
        <v>127</v>
      </c>
      <c r="C133" s="7" t="s">
        <v>128</v>
      </c>
      <c r="D133" s="8"/>
      <c r="E133" s="9" t="s">
        <v>136</v>
      </c>
      <c r="F133" s="9">
        <v>70</v>
      </c>
      <c r="G133" s="8"/>
      <c r="H133" s="8"/>
      <c r="I133" s="8"/>
      <c r="J133" s="8"/>
      <c r="K133" s="8"/>
    </row>
    <row r="134" spans="2:11" ht="39.950000000000003" customHeight="1" x14ac:dyDescent="0.25">
      <c r="B134" s="1">
        <v>128</v>
      </c>
      <c r="C134" s="7" t="s">
        <v>129</v>
      </c>
      <c r="D134" s="8"/>
      <c r="E134" s="9" t="s">
        <v>136</v>
      </c>
      <c r="F134" s="9">
        <v>40</v>
      </c>
      <c r="G134" s="8"/>
      <c r="H134" s="8"/>
      <c r="I134" s="8"/>
      <c r="J134" s="8"/>
      <c r="K134" s="8"/>
    </row>
    <row r="135" spans="2:11" ht="39.950000000000003" customHeight="1" x14ac:dyDescent="0.25">
      <c r="B135" s="1">
        <v>129</v>
      </c>
      <c r="C135" s="7" t="s">
        <v>130</v>
      </c>
      <c r="D135" s="8"/>
      <c r="E135" s="9" t="s">
        <v>136</v>
      </c>
      <c r="F135" s="9">
        <f>10+70</f>
        <v>80</v>
      </c>
      <c r="G135" s="8"/>
      <c r="H135" s="8"/>
      <c r="I135" s="8"/>
      <c r="J135" s="8"/>
      <c r="K135" s="8"/>
    </row>
    <row r="136" spans="2:11" ht="39.950000000000003" customHeight="1" x14ac:dyDescent="0.25">
      <c r="B136" s="1">
        <v>130</v>
      </c>
      <c r="C136" s="7" t="s">
        <v>131</v>
      </c>
      <c r="D136" s="8"/>
      <c r="E136" s="9" t="s">
        <v>137</v>
      </c>
      <c r="F136" s="9">
        <f>5+6+6+3</f>
        <v>20</v>
      </c>
      <c r="G136" s="8"/>
      <c r="H136" s="8"/>
      <c r="I136" s="8"/>
      <c r="J136" s="8"/>
      <c r="K136" s="8"/>
    </row>
    <row r="137" spans="2:11" ht="39.950000000000003" customHeight="1" x14ac:dyDescent="0.25">
      <c r="B137" s="1">
        <v>131</v>
      </c>
      <c r="C137" s="7" t="s">
        <v>132</v>
      </c>
      <c r="D137" s="8"/>
      <c r="E137" s="9" t="s">
        <v>136</v>
      </c>
      <c r="F137" s="9">
        <f>5+21+12+1+1</f>
        <v>40</v>
      </c>
      <c r="G137" s="8"/>
      <c r="H137" s="8"/>
      <c r="I137" s="8"/>
      <c r="J137" s="8"/>
      <c r="K137" s="8"/>
    </row>
    <row r="138" spans="2:11" ht="39.950000000000003" customHeight="1" x14ac:dyDescent="0.25">
      <c r="B138" s="1">
        <v>132</v>
      </c>
      <c r="C138" s="7" t="s">
        <v>133</v>
      </c>
      <c r="D138" s="8"/>
      <c r="E138" s="9" t="s">
        <v>136</v>
      </c>
      <c r="F138" s="9">
        <v>5</v>
      </c>
      <c r="G138" s="8"/>
      <c r="H138" s="8"/>
      <c r="I138" s="8"/>
      <c r="J138" s="8"/>
      <c r="K138" s="8"/>
    </row>
    <row r="139" spans="2:11" ht="39.950000000000003" customHeight="1" x14ac:dyDescent="0.25">
      <c r="B139" s="1">
        <v>133</v>
      </c>
      <c r="C139" s="7" t="s">
        <v>134</v>
      </c>
      <c r="D139" s="8"/>
      <c r="E139" s="9" t="s">
        <v>137</v>
      </c>
      <c r="F139" s="9">
        <f>15+15+10+12+127+3</f>
        <v>182</v>
      </c>
      <c r="G139" s="8"/>
      <c r="H139" s="8"/>
      <c r="I139" s="8"/>
      <c r="J139" s="8"/>
      <c r="K139" s="8"/>
    </row>
    <row r="140" spans="2:11" ht="39.950000000000003" customHeight="1" thickBot="1" x14ac:dyDescent="0.3">
      <c r="B140" s="1">
        <v>134</v>
      </c>
      <c r="C140" s="7" t="s">
        <v>135</v>
      </c>
      <c r="D140" s="8"/>
      <c r="E140" s="9" t="s">
        <v>137</v>
      </c>
      <c r="F140" s="9">
        <f>5+4</f>
        <v>9</v>
      </c>
      <c r="G140" s="8"/>
      <c r="H140" s="8"/>
      <c r="I140" s="8"/>
      <c r="J140" s="8"/>
      <c r="K140" s="8"/>
    </row>
    <row r="141" spans="2:11" ht="30.75" thickBot="1" x14ac:dyDescent="0.3">
      <c r="I141" s="11" t="s">
        <v>142</v>
      </c>
      <c r="J141" s="12">
        <f>SUM(J7:J140)</f>
        <v>0</v>
      </c>
      <c r="K141" s="12">
        <f>SUM(K7:K140)</f>
        <v>0</v>
      </c>
    </row>
  </sheetData>
  <mergeCells count="1">
    <mergeCell ref="B4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ZamowieniaPubliczne</dc:creator>
  <cp:lastModifiedBy>ZamowieniaPubliczne</cp:lastModifiedBy>
  <dcterms:created xsi:type="dcterms:W3CDTF">2020-02-25T10:34:28Z</dcterms:created>
  <dcterms:modified xsi:type="dcterms:W3CDTF">2020-03-03T14:11:48Z</dcterms:modified>
</cp:coreProperties>
</file>